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95" yWindow="615" windowWidth="19875" windowHeight="7710" activeTab="2"/>
  </bookViews>
  <sheets>
    <sheet name="Unit 1" sheetId="1" r:id="rId1"/>
    <sheet name="Unit 2" sheetId="2" r:id="rId2"/>
    <sheet name="Unit 3" sheetId="3" r:id="rId3"/>
  </sheets>
  <calcPr calcId="145621"/>
</workbook>
</file>

<file path=xl/calcChain.xml><?xml version="1.0" encoding="utf-8"?>
<calcChain xmlns="http://schemas.openxmlformats.org/spreadsheetml/2006/main">
  <c r="BF16" i="3" l="1"/>
  <c r="BF3" i="3"/>
  <c r="AJ3" i="3"/>
  <c r="AJ4" i="3"/>
  <c r="AJ5" i="3"/>
  <c r="AJ6" i="3"/>
  <c r="AJ7" i="3"/>
  <c r="AJ8" i="3"/>
  <c r="AJ9" i="3"/>
  <c r="AJ10" i="3"/>
  <c r="AJ11" i="3"/>
  <c r="AJ12" i="3"/>
  <c r="AJ13" i="3"/>
  <c r="AJ14" i="3"/>
  <c r="AJ15" i="3"/>
  <c r="AJ16" i="3"/>
  <c r="AJ17" i="3"/>
  <c r="AJ18" i="3"/>
  <c r="AJ19" i="3"/>
  <c r="AJ20" i="3"/>
  <c r="AJ21" i="3"/>
  <c r="AJ22" i="3"/>
  <c r="AJ23" i="3"/>
  <c r="AJ24" i="3"/>
  <c r="AJ25" i="3"/>
  <c r="AJ26" i="3"/>
  <c r="AJ2" i="3"/>
  <c r="AI3" i="3"/>
  <c r="AI4" i="3"/>
  <c r="AI5" i="3"/>
  <c r="AI6" i="3"/>
  <c r="AI7" i="3"/>
  <c r="AI8" i="3"/>
  <c r="AI9" i="3"/>
  <c r="AI10" i="3"/>
  <c r="AI11" i="3"/>
  <c r="AI12" i="3"/>
  <c r="AI13" i="3"/>
  <c r="AI14" i="3"/>
  <c r="AI15" i="3"/>
  <c r="AI16" i="3"/>
  <c r="AI17" i="3"/>
  <c r="AI18" i="3"/>
  <c r="AI19" i="3"/>
  <c r="AI20" i="3"/>
  <c r="AI21" i="3"/>
  <c r="AI22" i="3"/>
  <c r="AI23" i="3"/>
  <c r="AI24" i="3"/>
  <c r="AI25" i="3"/>
  <c r="AI26" i="3"/>
  <c r="AI2" i="3"/>
  <c r="AH3" i="3"/>
  <c r="AH4" i="3"/>
  <c r="AH5" i="3"/>
  <c r="AH6" i="3"/>
  <c r="AH7" i="3"/>
  <c r="AH8" i="3"/>
  <c r="AH9" i="3"/>
  <c r="AH10" i="3"/>
  <c r="AH11" i="3"/>
  <c r="AH12" i="3"/>
  <c r="AH13" i="3"/>
  <c r="AH14" i="3"/>
  <c r="AH15" i="3"/>
  <c r="AH16" i="3"/>
  <c r="AH17" i="3"/>
  <c r="AH18" i="3"/>
  <c r="AH19" i="3"/>
  <c r="AH20" i="3"/>
  <c r="AH21" i="3"/>
  <c r="AH22" i="3"/>
  <c r="AH23" i="3"/>
  <c r="AH24" i="3"/>
  <c r="AH25" i="3"/>
  <c r="AH26" i="3"/>
  <c r="AG3" i="3"/>
  <c r="AG4" i="3"/>
  <c r="AG5" i="3"/>
  <c r="AG6" i="3"/>
  <c r="AG7" i="3"/>
  <c r="AG8" i="3"/>
  <c r="AG9" i="3"/>
  <c r="AG10" i="3"/>
  <c r="AG11" i="3"/>
  <c r="AG12" i="3"/>
  <c r="AG13" i="3"/>
  <c r="AG14" i="3"/>
  <c r="AG15" i="3"/>
  <c r="AG16" i="3"/>
  <c r="AG17" i="3"/>
  <c r="AG18" i="3"/>
  <c r="AG19" i="3"/>
  <c r="AG20" i="3"/>
  <c r="AG21" i="3"/>
  <c r="AG22" i="3"/>
  <c r="AG23" i="3"/>
  <c r="AG24" i="3"/>
  <c r="AG25" i="3"/>
  <c r="AG26" i="3"/>
  <c r="AG2" i="3"/>
  <c r="AH2" i="3" s="1"/>
  <c r="AA3" i="3"/>
  <c r="AA4" i="3"/>
  <c r="AA5" i="3"/>
  <c r="AB5" i="3" s="1"/>
  <c r="AA6" i="3"/>
  <c r="AA7" i="3"/>
  <c r="AA8" i="3"/>
  <c r="AA9" i="3"/>
  <c r="AB9" i="3" s="1"/>
  <c r="AA10" i="3"/>
  <c r="AA11" i="3"/>
  <c r="AA12" i="3"/>
  <c r="AA13" i="3"/>
  <c r="AB13" i="3" s="1"/>
  <c r="AA14" i="3"/>
  <c r="AB14" i="3" s="1"/>
  <c r="AA15" i="3"/>
  <c r="AA16" i="3"/>
  <c r="AA17" i="3"/>
  <c r="AB17" i="3" s="1"/>
  <c r="AA18" i="3"/>
  <c r="AB18" i="3" s="1"/>
  <c r="AA19" i="3"/>
  <c r="AA20" i="3"/>
  <c r="AA21" i="3"/>
  <c r="AB21" i="3" s="1"/>
  <c r="AA22" i="3"/>
  <c r="AA23" i="3"/>
  <c r="AA24" i="3"/>
  <c r="AA25" i="3"/>
  <c r="AB25" i="3" s="1"/>
  <c r="AA26" i="3"/>
  <c r="AA2" i="3"/>
  <c r="AF5" i="3"/>
  <c r="AF9" i="3"/>
  <c r="AF13" i="3"/>
  <c r="AF17" i="3"/>
  <c r="AF21" i="3"/>
  <c r="AF25" i="3"/>
  <c r="AE3" i="3"/>
  <c r="AF3" i="3" s="1"/>
  <c r="AE4" i="3"/>
  <c r="AF4" i="3" s="1"/>
  <c r="AE5" i="3"/>
  <c r="AE6" i="3"/>
  <c r="AF6" i="3" s="1"/>
  <c r="AE7" i="3"/>
  <c r="AF7" i="3" s="1"/>
  <c r="AE8" i="3"/>
  <c r="AF8" i="3" s="1"/>
  <c r="AE9" i="3"/>
  <c r="AE10" i="3"/>
  <c r="AF10" i="3" s="1"/>
  <c r="AE11" i="3"/>
  <c r="AF11" i="3" s="1"/>
  <c r="AE12" i="3"/>
  <c r="AF12" i="3" s="1"/>
  <c r="AE13" i="3"/>
  <c r="AE14" i="3"/>
  <c r="AF14" i="3" s="1"/>
  <c r="AE15" i="3"/>
  <c r="AF15" i="3" s="1"/>
  <c r="AE16" i="3"/>
  <c r="AF16" i="3" s="1"/>
  <c r="AE17" i="3"/>
  <c r="AE18" i="3"/>
  <c r="AF18" i="3" s="1"/>
  <c r="AE19" i="3"/>
  <c r="AF19" i="3" s="1"/>
  <c r="AE20" i="3"/>
  <c r="AF20" i="3" s="1"/>
  <c r="AE21" i="3"/>
  <c r="AE22" i="3"/>
  <c r="AF22" i="3" s="1"/>
  <c r="AE23" i="3"/>
  <c r="AF23" i="3" s="1"/>
  <c r="AE24" i="3"/>
  <c r="AF24" i="3" s="1"/>
  <c r="AE25" i="3"/>
  <c r="AE26" i="3"/>
  <c r="AF26" i="3" s="1"/>
  <c r="AE2" i="3"/>
  <c r="AF2" i="3" s="1"/>
  <c r="AD3" i="3"/>
  <c r="AD7" i="3"/>
  <c r="AD11" i="3"/>
  <c r="AD15" i="3"/>
  <c r="AD19" i="3"/>
  <c r="AD23" i="3"/>
  <c r="AD2" i="3"/>
  <c r="AC3" i="3"/>
  <c r="AC4" i="3"/>
  <c r="AD4" i="3" s="1"/>
  <c r="AC5" i="3"/>
  <c r="AD5" i="3" s="1"/>
  <c r="AC6" i="3"/>
  <c r="AD6" i="3" s="1"/>
  <c r="AC7" i="3"/>
  <c r="AC8" i="3"/>
  <c r="AD8" i="3" s="1"/>
  <c r="AC9" i="3"/>
  <c r="AD9" i="3" s="1"/>
  <c r="AC10" i="3"/>
  <c r="AD10" i="3" s="1"/>
  <c r="AC11" i="3"/>
  <c r="AC12" i="3"/>
  <c r="AD12" i="3" s="1"/>
  <c r="AC13" i="3"/>
  <c r="AD13" i="3" s="1"/>
  <c r="AC14" i="3"/>
  <c r="AD14" i="3" s="1"/>
  <c r="AC15" i="3"/>
  <c r="AC16" i="3"/>
  <c r="AD16" i="3" s="1"/>
  <c r="AC17" i="3"/>
  <c r="AD17" i="3" s="1"/>
  <c r="AC18" i="3"/>
  <c r="AD18" i="3" s="1"/>
  <c r="AC19" i="3"/>
  <c r="AC20" i="3"/>
  <c r="AD20" i="3" s="1"/>
  <c r="AC21" i="3"/>
  <c r="AD21" i="3" s="1"/>
  <c r="AC22" i="3"/>
  <c r="AD22" i="3" s="1"/>
  <c r="AC23" i="3"/>
  <c r="AC24" i="3"/>
  <c r="AD24" i="3" s="1"/>
  <c r="AC25" i="3"/>
  <c r="AD25" i="3" s="1"/>
  <c r="AC26" i="3"/>
  <c r="AD26" i="3" s="1"/>
  <c r="AC2" i="3"/>
  <c r="AB3" i="3"/>
  <c r="AB4" i="3"/>
  <c r="AB6" i="3"/>
  <c r="AB7" i="3"/>
  <c r="AB8" i="3"/>
  <c r="AB10" i="3"/>
  <c r="AB11" i="3"/>
  <c r="AB12" i="3"/>
  <c r="AB15" i="3"/>
  <c r="AB16" i="3"/>
  <c r="AB19" i="3"/>
  <c r="AB20" i="3"/>
  <c r="AB22" i="3"/>
  <c r="AB23" i="3"/>
  <c r="AB24" i="3"/>
  <c r="AB26" i="3"/>
  <c r="AB2" i="3"/>
  <c r="Z6" i="3"/>
  <c r="Z10" i="3"/>
  <c r="Z14" i="3"/>
  <c r="Z18" i="3"/>
  <c r="Z22" i="3"/>
  <c r="Z26" i="3"/>
  <c r="Y3" i="3"/>
  <c r="Z3" i="3" s="1"/>
  <c r="Y4" i="3"/>
  <c r="Z4" i="3" s="1"/>
  <c r="Y5" i="3"/>
  <c r="Z5" i="3" s="1"/>
  <c r="Y6" i="3"/>
  <c r="Y7" i="3"/>
  <c r="Z7" i="3" s="1"/>
  <c r="Y8" i="3"/>
  <c r="Z8" i="3" s="1"/>
  <c r="Y9" i="3"/>
  <c r="Z9" i="3" s="1"/>
  <c r="Y10" i="3"/>
  <c r="Y11" i="3"/>
  <c r="Z11" i="3" s="1"/>
  <c r="Y12" i="3"/>
  <c r="Z12" i="3" s="1"/>
  <c r="Y13" i="3"/>
  <c r="Z13" i="3" s="1"/>
  <c r="Y14" i="3"/>
  <c r="Y15" i="3"/>
  <c r="Z15" i="3" s="1"/>
  <c r="Y16" i="3"/>
  <c r="Z16" i="3" s="1"/>
  <c r="Y17" i="3"/>
  <c r="Z17" i="3" s="1"/>
  <c r="Y18" i="3"/>
  <c r="Y19" i="3"/>
  <c r="Z19" i="3" s="1"/>
  <c r="Y20" i="3"/>
  <c r="Z20" i="3" s="1"/>
  <c r="Y21" i="3"/>
  <c r="Z21" i="3" s="1"/>
  <c r="Y22" i="3"/>
  <c r="Y23" i="3"/>
  <c r="Z23" i="3" s="1"/>
  <c r="Y24" i="3"/>
  <c r="Z24" i="3" s="1"/>
  <c r="Y25" i="3"/>
  <c r="Z25" i="3" s="1"/>
  <c r="Y26" i="3"/>
  <c r="Y2" i="3"/>
  <c r="Z2" i="3" s="1"/>
  <c r="U3" i="3"/>
  <c r="U4" i="3"/>
  <c r="U5" i="3"/>
  <c r="U6" i="3"/>
  <c r="U7" i="3"/>
  <c r="U8" i="3"/>
  <c r="U9" i="3"/>
  <c r="U10" i="3"/>
  <c r="U11" i="3"/>
  <c r="U12" i="3"/>
  <c r="U13" i="3"/>
  <c r="U14" i="3"/>
  <c r="U15" i="3"/>
  <c r="U16" i="3"/>
  <c r="U17" i="3"/>
  <c r="U18" i="3"/>
  <c r="U19" i="3"/>
  <c r="U20" i="3"/>
  <c r="U21" i="3"/>
  <c r="U22" i="3"/>
  <c r="U23" i="3"/>
  <c r="U24" i="3"/>
  <c r="U25" i="3"/>
  <c r="U26" i="3"/>
  <c r="U2" i="3"/>
  <c r="U28" i="3"/>
  <c r="N29" i="3"/>
  <c r="N30" i="3" s="1"/>
  <c r="O29" i="3"/>
  <c r="O30" i="3" s="1"/>
  <c r="P29" i="3"/>
  <c r="P30" i="3" s="1"/>
  <c r="Q29" i="3"/>
  <c r="Q30" i="3" s="1"/>
  <c r="R29" i="3"/>
  <c r="R30" i="3" s="1"/>
  <c r="S29" i="3"/>
  <c r="S30" i="3" s="1"/>
  <c r="T29" i="3"/>
  <c r="T30" i="3" s="1"/>
  <c r="M29" i="3"/>
  <c r="M30" i="3" s="1"/>
  <c r="L29" i="3"/>
  <c r="L30" i="3" s="1"/>
  <c r="K29" i="3"/>
  <c r="K30" i="3" s="1"/>
  <c r="J29" i="3"/>
  <c r="J30" i="3" s="1"/>
  <c r="I29" i="3"/>
  <c r="I30" i="3" s="1"/>
  <c r="H29" i="3"/>
  <c r="H30" i="3" s="1"/>
  <c r="G29" i="3"/>
  <c r="G30" i="3" s="1"/>
  <c r="F29" i="3"/>
  <c r="F30" i="3" s="1"/>
  <c r="E29" i="3"/>
  <c r="E30" i="3" s="1"/>
  <c r="D29" i="3"/>
  <c r="D30" i="3" s="1"/>
  <c r="C29" i="3"/>
  <c r="C30" i="3" s="1"/>
  <c r="B29" i="3"/>
  <c r="B30" i="3" s="1"/>
  <c r="V8" i="3" l="1"/>
  <c r="W8" i="3" s="1"/>
  <c r="V16" i="3"/>
  <c r="W16" i="3" s="1"/>
  <c r="V24" i="3"/>
  <c r="W24" i="3" s="1"/>
  <c r="V2" i="3"/>
  <c r="W2" i="3" s="1"/>
  <c r="V6" i="3"/>
  <c r="W6" i="3" s="1"/>
  <c r="V10" i="3"/>
  <c r="W10" i="3" s="1"/>
  <c r="V14" i="3"/>
  <c r="W14" i="3" s="1"/>
  <c r="V18" i="3"/>
  <c r="W18" i="3" s="1"/>
  <c r="V22" i="3"/>
  <c r="W22" i="3" s="1"/>
  <c r="V26" i="3"/>
  <c r="W26" i="3" s="1"/>
  <c r="V3" i="3"/>
  <c r="W3" i="3" s="1"/>
  <c r="V7" i="3"/>
  <c r="W7" i="3" s="1"/>
  <c r="V11" i="3"/>
  <c r="W11" i="3" s="1"/>
  <c r="V15" i="3"/>
  <c r="W15" i="3" s="1"/>
  <c r="V19" i="3"/>
  <c r="W19" i="3" s="1"/>
  <c r="V23" i="3"/>
  <c r="W23" i="3" s="1"/>
  <c r="V4" i="3"/>
  <c r="W4" i="3" s="1"/>
  <c r="V12" i="3"/>
  <c r="W12" i="3" s="1"/>
  <c r="V20" i="3"/>
  <c r="W20" i="3" s="1"/>
  <c r="V5" i="3"/>
  <c r="W5" i="3" s="1"/>
  <c r="V9" i="3"/>
  <c r="W9" i="3" s="1"/>
  <c r="V13" i="3"/>
  <c r="W13" i="3" s="1"/>
  <c r="V17" i="3"/>
  <c r="W17" i="3" s="1"/>
  <c r="V21" i="3"/>
  <c r="W21" i="3" s="1"/>
  <c r="V25" i="3"/>
  <c r="W25" i="3" s="1"/>
  <c r="AP16" i="2"/>
  <c r="AP3" i="2"/>
  <c r="AA3" i="2"/>
  <c r="AA4" i="2"/>
  <c r="AA5" i="2"/>
  <c r="AA6" i="2"/>
  <c r="AA7" i="2"/>
  <c r="AA8" i="2"/>
  <c r="AA9" i="2"/>
  <c r="AA10" i="2"/>
  <c r="AA11" i="2"/>
  <c r="AA12" i="2"/>
  <c r="AA13" i="2"/>
  <c r="AA14" i="2"/>
  <c r="AA15" i="2"/>
  <c r="AA16" i="2"/>
  <c r="AA17" i="2"/>
  <c r="AA18" i="2"/>
  <c r="AA19" i="2"/>
  <c r="AA20" i="2"/>
  <c r="AA21" i="2"/>
  <c r="AA22" i="2"/>
  <c r="AA23" i="2"/>
  <c r="AA24" i="2"/>
  <c r="AA25" i="2"/>
  <c r="AA26" i="2"/>
  <c r="AA2" i="2"/>
  <c r="Z3" i="2"/>
  <c r="Z4" i="2"/>
  <c r="Z5" i="2"/>
  <c r="Z6" i="2"/>
  <c r="Z7" i="2"/>
  <c r="Z8" i="2"/>
  <c r="Z9" i="2"/>
  <c r="Z10" i="2"/>
  <c r="Z11" i="2"/>
  <c r="Z12" i="2"/>
  <c r="Z13" i="2"/>
  <c r="Z14" i="2"/>
  <c r="Z15" i="2"/>
  <c r="Z16" i="2"/>
  <c r="Z17" i="2"/>
  <c r="Z18" i="2"/>
  <c r="Z19" i="2"/>
  <c r="Z20" i="2"/>
  <c r="Z21" i="2"/>
  <c r="Z22" i="2"/>
  <c r="Z23" i="2"/>
  <c r="Z24" i="2"/>
  <c r="Z25" i="2"/>
  <c r="Z26" i="2"/>
  <c r="Z2" i="2"/>
  <c r="U3" i="2"/>
  <c r="U4" i="2"/>
  <c r="U5" i="2"/>
  <c r="U6" i="2"/>
  <c r="U7" i="2"/>
  <c r="U8" i="2"/>
  <c r="U9" i="2"/>
  <c r="U10" i="2"/>
  <c r="U11" i="2"/>
  <c r="U12" i="2"/>
  <c r="U13" i="2"/>
  <c r="U14" i="2"/>
  <c r="U15" i="2"/>
  <c r="U16" i="2"/>
  <c r="U17" i="2"/>
  <c r="U18" i="2"/>
  <c r="U19" i="2"/>
  <c r="U20" i="2"/>
  <c r="U21" i="2"/>
  <c r="U22" i="2"/>
  <c r="U23" i="2"/>
  <c r="U24" i="2"/>
  <c r="U25" i="2"/>
  <c r="U26" i="2"/>
  <c r="U2" i="2"/>
  <c r="Y3" i="2"/>
  <c r="Y4" i="2"/>
  <c r="Y5" i="2"/>
  <c r="Y6" i="2"/>
  <c r="Y7" i="2"/>
  <c r="Y8" i="2"/>
  <c r="Y9" i="2"/>
  <c r="Y10" i="2"/>
  <c r="Y11" i="2"/>
  <c r="Y12" i="2"/>
  <c r="Y13" i="2"/>
  <c r="Y14" i="2"/>
  <c r="Y15" i="2"/>
  <c r="Y16" i="2"/>
  <c r="Y17" i="2"/>
  <c r="Y18" i="2"/>
  <c r="Y19" i="2"/>
  <c r="Y20" i="2"/>
  <c r="Y21" i="2"/>
  <c r="Y22" i="2"/>
  <c r="Y23" i="2"/>
  <c r="Y24" i="2"/>
  <c r="Y25" i="2"/>
  <c r="Y26" i="2"/>
  <c r="Y2" i="2"/>
  <c r="X3" i="2"/>
  <c r="X4" i="2"/>
  <c r="X5" i="2"/>
  <c r="X6" i="2"/>
  <c r="X7" i="2"/>
  <c r="X8" i="2"/>
  <c r="X9" i="2"/>
  <c r="X10" i="2"/>
  <c r="X11" i="2"/>
  <c r="X12" i="2"/>
  <c r="X13" i="2"/>
  <c r="X14" i="2"/>
  <c r="X15" i="2"/>
  <c r="X16" i="2"/>
  <c r="X17" i="2"/>
  <c r="X18" i="2"/>
  <c r="X19" i="2"/>
  <c r="X20" i="2"/>
  <c r="X21" i="2"/>
  <c r="X22" i="2"/>
  <c r="X23" i="2"/>
  <c r="X24" i="2"/>
  <c r="X25" i="2"/>
  <c r="X26" i="2"/>
  <c r="X2" i="2"/>
  <c r="W3" i="2"/>
  <c r="W4" i="2"/>
  <c r="W5" i="2"/>
  <c r="W6" i="2"/>
  <c r="W7" i="2"/>
  <c r="W8" i="2"/>
  <c r="W9" i="2"/>
  <c r="W10" i="2"/>
  <c r="W11" i="2"/>
  <c r="W12" i="2"/>
  <c r="W13" i="2"/>
  <c r="W14" i="2"/>
  <c r="W15" i="2"/>
  <c r="W16" i="2"/>
  <c r="W17" i="2"/>
  <c r="W18" i="2"/>
  <c r="W19" i="2"/>
  <c r="W20" i="2"/>
  <c r="W21" i="2"/>
  <c r="W22" i="2"/>
  <c r="W23" i="2"/>
  <c r="W24" i="2"/>
  <c r="W25" i="2"/>
  <c r="W26" i="2"/>
  <c r="W2" i="2"/>
  <c r="V3" i="2"/>
  <c r="V4" i="2"/>
  <c r="V5" i="2"/>
  <c r="V6" i="2"/>
  <c r="V7" i="2"/>
  <c r="V8" i="2"/>
  <c r="V9" i="2"/>
  <c r="V10" i="2"/>
  <c r="V11" i="2"/>
  <c r="V12" i="2"/>
  <c r="V13" i="2"/>
  <c r="V14" i="2"/>
  <c r="V15" i="2"/>
  <c r="V16" i="2"/>
  <c r="V17" i="2"/>
  <c r="V18" i="2"/>
  <c r="V19" i="2"/>
  <c r="V20" i="2"/>
  <c r="V21" i="2"/>
  <c r="V22" i="2"/>
  <c r="V23" i="2"/>
  <c r="V24" i="2"/>
  <c r="V25" i="2"/>
  <c r="V26" i="2"/>
  <c r="V2" i="2"/>
  <c r="T3" i="2"/>
  <c r="T4" i="2"/>
  <c r="T5" i="2"/>
  <c r="T6" i="2"/>
  <c r="T7" i="2"/>
  <c r="T8" i="2"/>
  <c r="T9" i="2"/>
  <c r="T10" i="2"/>
  <c r="T11" i="2"/>
  <c r="T12" i="2"/>
  <c r="T13" i="2"/>
  <c r="T14" i="2"/>
  <c r="T15" i="2"/>
  <c r="T16" i="2"/>
  <c r="T17" i="2"/>
  <c r="T18" i="2"/>
  <c r="T19" i="2"/>
  <c r="T20" i="2"/>
  <c r="T21" i="2"/>
  <c r="T22" i="2"/>
  <c r="T23" i="2"/>
  <c r="T24" i="2"/>
  <c r="T25" i="2"/>
  <c r="T26" i="2"/>
  <c r="T2" i="2"/>
  <c r="S3" i="2"/>
  <c r="S4" i="2"/>
  <c r="S5" i="2"/>
  <c r="S6" i="2"/>
  <c r="S7" i="2"/>
  <c r="S8" i="2"/>
  <c r="S9" i="2"/>
  <c r="S10" i="2"/>
  <c r="S11" i="2"/>
  <c r="S12" i="2"/>
  <c r="S13" i="2"/>
  <c r="S14" i="2"/>
  <c r="S15" i="2"/>
  <c r="S16" i="2"/>
  <c r="S17" i="2"/>
  <c r="S18" i="2"/>
  <c r="S19" i="2"/>
  <c r="S20" i="2"/>
  <c r="S21" i="2"/>
  <c r="S22" i="2"/>
  <c r="S23" i="2"/>
  <c r="S24" i="2"/>
  <c r="S25" i="2"/>
  <c r="S26" i="2"/>
  <c r="S2" i="2"/>
  <c r="R3" i="2"/>
  <c r="R4" i="2"/>
  <c r="R5" i="2"/>
  <c r="R6" i="2"/>
  <c r="R7" i="2"/>
  <c r="R8" i="2"/>
  <c r="R9" i="2"/>
  <c r="R10" i="2"/>
  <c r="R11" i="2"/>
  <c r="R12" i="2"/>
  <c r="R13" i="2"/>
  <c r="R14" i="2"/>
  <c r="R15" i="2"/>
  <c r="R16" i="2"/>
  <c r="R17" i="2"/>
  <c r="R18" i="2"/>
  <c r="R19" i="2"/>
  <c r="R20" i="2"/>
  <c r="R21" i="2"/>
  <c r="R22" i="2"/>
  <c r="R23" i="2"/>
  <c r="R24" i="2"/>
  <c r="R25" i="2"/>
  <c r="R26" i="2"/>
  <c r="R2" i="2"/>
  <c r="N16" i="2"/>
  <c r="O16" i="2" s="1"/>
  <c r="M29" i="2"/>
  <c r="M30" i="2" s="1"/>
  <c r="L29" i="2"/>
  <c r="L30" i="2" s="1"/>
  <c r="K29" i="2"/>
  <c r="K30" i="2" s="1"/>
  <c r="J29" i="2"/>
  <c r="J30" i="2" s="1"/>
  <c r="I29" i="2"/>
  <c r="I30" i="2" s="1"/>
  <c r="H29" i="2"/>
  <c r="H30" i="2" s="1"/>
  <c r="G29" i="2"/>
  <c r="G30" i="2" s="1"/>
  <c r="F29" i="2"/>
  <c r="F30" i="2" s="1"/>
  <c r="E29" i="2"/>
  <c r="E30" i="2" s="1"/>
  <c r="D29" i="2"/>
  <c r="D30" i="2" s="1"/>
  <c r="C29" i="2"/>
  <c r="C30" i="2" s="1"/>
  <c r="B29" i="2"/>
  <c r="B30" i="2" s="1"/>
  <c r="N28" i="2"/>
  <c r="N26" i="2"/>
  <c r="N25" i="2"/>
  <c r="N24" i="2"/>
  <c r="N23" i="2"/>
  <c r="N22" i="2"/>
  <c r="N21" i="2"/>
  <c r="N20" i="2"/>
  <c r="N19" i="2"/>
  <c r="N18" i="2"/>
  <c r="N17" i="2"/>
  <c r="N15" i="2"/>
  <c r="N14" i="2"/>
  <c r="N13" i="2"/>
  <c r="N12" i="2"/>
  <c r="N11" i="2"/>
  <c r="N10" i="2"/>
  <c r="N9" i="2"/>
  <c r="N8" i="2"/>
  <c r="N7" i="2"/>
  <c r="N6" i="2"/>
  <c r="O6" i="2" s="1"/>
  <c r="P6" i="2" s="1"/>
  <c r="N5" i="2"/>
  <c r="N4" i="2"/>
  <c r="N3" i="2"/>
  <c r="N2" i="2"/>
  <c r="O25" i="2" l="1"/>
  <c r="P25" i="2" s="1"/>
  <c r="O3" i="2"/>
  <c r="P3" i="2" s="1"/>
  <c r="O19" i="2"/>
  <c r="P19" i="2" s="1"/>
  <c r="O24" i="2"/>
  <c r="P24" i="2" s="1"/>
  <c r="O11" i="2"/>
  <c r="P11" i="2" s="1"/>
  <c r="P16" i="2"/>
  <c r="O8" i="2"/>
  <c r="P8" i="2" s="1"/>
  <c r="O10" i="2"/>
  <c r="P10" i="2" s="1"/>
  <c r="O13" i="2"/>
  <c r="P13" i="2" s="1"/>
  <c r="O15" i="2"/>
  <c r="P15" i="2" s="1"/>
  <c r="O18" i="2"/>
  <c r="P18" i="2" s="1"/>
  <c r="O21" i="2"/>
  <c r="P21" i="2" s="1"/>
  <c r="O23" i="2"/>
  <c r="P23" i="2" s="1"/>
  <c r="O26" i="2"/>
  <c r="P26" i="2" s="1"/>
  <c r="O2" i="2"/>
  <c r="P2" i="2" s="1"/>
  <c r="O5" i="2"/>
  <c r="P5" i="2" s="1"/>
  <c r="O4" i="2"/>
  <c r="P4" i="2" s="1"/>
  <c r="O7" i="2"/>
  <c r="P7" i="2" s="1"/>
  <c r="O9" i="2"/>
  <c r="P9" i="2" s="1"/>
  <c r="O12" i="2"/>
  <c r="P12" i="2" s="1"/>
  <c r="O14" i="2"/>
  <c r="P14" i="2" s="1"/>
  <c r="O17" i="2"/>
  <c r="P17" i="2" s="1"/>
  <c r="O20" i="2"/>
  <c r="P20" i="2" s="1"/>
  <c r="O22" i="2"/>
  <c r="P22" i="2" s="1"/>
  <c r="AD4" i="1"/>
  <c r="AD8" i="1"/>
  <c r="AD12" i="1"/>
  <c r="AD16" i="1"/>
  <c r="AD20" i="1"/>
  <c r="AD24" i="1"/>
  <c r="AC3" i="1"/>
  <c r="AD3" i="1" s="1"/>
  <c r="AC4" i="1"/>
  <c r="AC5" i="1"/>
  <c r="AD5" i="1" s="1"/>
  <c r="AC6" i="1"/>
  <c r="AD6" i="1" s="1"/>
  <c r="AC7" i="1"/>
  <c r="AD7" i="1" s="1"/>
  <c r="AC8" i="1"/>
  <c r="AC9" i="1"/>
  <c r="AD9" i="1" s="1"/>
  <c r="AC10" i="1"/>
  <c r="AD10" i="1" s="1"/>
  <c r="AC11" i="1"/>
  <c r="AD11" i="1" s="1"/>
  <c r="AC12" i="1"/>
  <c r="AC13" i="1"/>
  <c r="AD13" i="1" s="1"/>
  <c r="AC14" i="1"/>
  <c r="AD14" i="1" s="1"/>
  <c r="AC15" i="1"/>
  <c r="AD15" i="1" s="1"/>
  <c r="AC16" i="1"/>
  <c r="AC17" i="1"/>
  <c r="AD17" i="1" s="1"/>
  <c r="AC18" i="1"/>
  <c r="AD18" i="1" s="1"/>
  <c r="AC19" i="1"/>
  <c r="AD19" i="1" s="1"/>
  <c r="AC20" i="1"/>
  <c r="AC21" i="1"/>
  <c r="AD21" i="1" s="1"/>
  <c r="AC22" i="1"/>
  <c r="AD22" i="1" s="1"/>
  <c r="AC23" i="1"/>
  <c r="AD23" i="1" s="1"/>
  <c r="AC24" i="1"/>
  <c r="AC25" i="1"/>
  <c r="AD25" i="1" s="1"/>
  <c r="AC26" i="1"/>
  <c r="AD26" i="1" s="1"/>
  <c r="AC2" i="1"/>
  <c r="AD2" i="1" s="1"/>
  <c r="AB6" i="1"/>
  <c r="AB10" i="1"/>
  <c r="AB14" i="1"/>
  <c r="AB18" i="1"/>
  <c r="AB22" i="1"/>
  <c r="AB26" i="1"/>
  <c r="AA3" i="1"/>
  <c r="AB3" i="1" s="1"/>
  <c r="AA4" i="1"/>
  <c r="AB4" i="1" s="1"/>
  <c r="AA5" i="1"/>
  <c r="AB5" i="1" s="1"/>
  <c r="AA6" i="1"/>
  <c r="AA7" i="1"/>
  <c r="AB7" i="1" s="1"/>
  <c r="AA8" i="1"/>
  <c r="AB8" i="1" s="1"/>
  <c r="AA9" i="1"/>
  <c r="AB9" i="1" s="1"/>
  <c r="AA10" i="1"/>
  <c r="AA11" i="1"/>
  <c r="AB11" i="1" s="1"/>
  <c r="AA12" i="1"/>
  <c r="AB12" i="1" s="1"/>
  <c r="AA13" i="1"/>
  <c r="AB13" i="1" s="1"/>
  <c r="AA14" i="1"/>
  <c r="AA15" i="1"/>
  <c r="AB15" i="1" s="1"/>
  <c r="AA16" i="1"/>
  <c r="AB16" i="1" s="1"/>
  <c r="AA17" i="1"/>
  <c r="AB17" i="1" s="1"/>
  <c r="AA18" i="1"/>
  <c r="AA19" i="1"/>
  <c r="AB19" i="1" s="1"/>
  <c r="AA20" i="1"/>
  <c r="AB20" i="1" s="1"/>
  <c r="AA21" i="1"/>
  <c r="AB21" i="1" s="1"/>
  <c r="AA22" i="1"/>
  <c r="AA23" i="1"/>
  <c r="AB23" i="1" s="1"/>
  <c r="AA24" i="1"/>
  <c r="AB24" i="1" s="1"/>
  <c r="AA25" i="1"/>
  <c r="AB25" i="1" s="1"/>
  <c r="AA26" i="1"/>
  <c r="AA2" i="1"/>
  <c r="AB2" i="1" s="1"/>
  <c r="Y3" i="1"/>
  <c r="Z3" i="1" s="1"/>
  <c r="Y4" i="1"/>
  <c r="Z4" i="1" s="1"/>
  <c r="Y5" i="1"/>
  <c r="Z5" i="1" s="1"/>
  <c r="Y6" i="1"/>
  <c r="Z6" i="1" s="1"/>
  <c r="Y7" i="1"/>
  <c r="Z7" i="1" s="1"/>
  <c r="Y8" i="1"/>
  <c r="Z8" i="1" s="1"/>
  <c r="Y9" i="1"/>
  <c r="Z9" i="1" s="1"/>
  <c r="Y10" i="1"/>
  <c r="Z10" i="1" s="1"/>
  <c r="Y11" i="1"/>
  <c r="Z11" i="1" s="1"/>
  <c r="Y12" i="1"/>
  <c r="Z12" i="1" s="1"/>
  <c r="Y13" i="1"/>
  <c r="Z13" i="1" s="1"/>
  <c r="Y14" i="1"/>
  <c r="Z14" i="1" s="1"/>
  <c r="Y15" i="1"/>
  <c r="Z15" i="1" s="1"/>
  <c r="Y16" i="1"/>
  <c r="Z16" i="1" s="1"/>
  <c r="Y17" i="1"/>
  <c r="Z17" i="1" s="1"/>
  <c r="Y18" i="1"/>
  <c r="Z18" i="1" s="1"/>
  <c r="Y19" i="1"/>
  <c r="Z19" i="1" s="1"/>
  <c r="Y20" i="1"/>
  <c r="Z20" i="1" s="1"/>
  <c r="Y21" i="1"/>
  <c r="Z21" i="1" s="1"/>
  <c r="Y22" i="1"/>
  <c r="Z22" i="1" s="1"/>
  <c r="Y23" i="1"/>
  <c r="Z23" i="1" s="1"/>
  <c r="Y24" i="1"/>
  <c r="Z24" i="1" s="1"/>
  <c r="Y25" i="1"/>
  <c r="Z25" i="1" s="1"/>
  <c r="Y26" i="1"/>
  <c r="Z26" i="1" s="1"/>
  <c r="Y2" i="1"/>
  <c r="Z2" i="1"/>
  <c r="X6" i="1"/>
  <c r="X10" i="1"/>
  <c r="X14" i="1"/>
  <c r="X18" i="1"/>
  <c r="X22" i="1"/>
  <c r="X26" i="1"/>
  <c r="W3" i="1"/>
  <c r="X3" i="1" s="1"/>
  <c r="W4" i="1"/>
  <c r="X4" i="1" s="1"/>
  <c r="W5" i="1"/>
  <c r="X5" i="1" s="1"/>
  <c r="W6" i="1"/>
  <c r="W7" i="1"/>
  <c r="X7" i="1" s="1"/>
  <c r="W8" i="1"/>
  <c r="X8" i="1" s="1"/>
  <c r="W9" i="1"/>
  <c r="X9" i="1" s="1"/>
  <c r="W10" i="1"/>
  <c r="W11" i="1"/>
  <c r="X11" i="1" s="1"/>
  <c r="W12" i="1"/>
  <c r="X12" i="1" s="1"/>
  <c r="W13" i="1"/>
  <c r="X13" i="1" s="1"/>
  <c r="W14" i="1"/>
  <c r="W15" i="1"/>
  <c r="X15" i="1" s="1"/>
  <c r="W16" i="1"/>
  <c r="X16" i="1" s="1"/>
  <c r="W17" i="1"/>
  <c r="X17" i="1" s="1"/>
  <c r="W18" i="1"/>
  <c r="W19" i="1"/>
  <c r="X19" i="1" s="1"/>
  <c r="W20" i="1"/>
  <c r="X20" i="1" s="1"/>
  <c r="W21" i="1"/>
  <c r="X21" i="1" s="1"/>
  <c r="W22" i="1"/>
  <c r="W23" i="1"/>
  <c r="X23" i="1" s="1"/>
  <c r="W24" i="1"/>
  <c r="X24" i="1" s="1"/>
  <c r="W25" i="1"/>
  <c r="X25" i="1" s="1"/>
  <c r="W26" i="1"/>
  <c r="W2" i="1"/>
  <c r="X2" i="1" s="1"/>
  <c r="V4" i="1"/>
  <c r="V8" i="1"/>
  <c r="V12" i="1"/>
  <c r="V16" i="1"/>
  <c r="V20" i="1"/>
  <c r="V24" i="1"/>
  <c r="U3" i="1"/>
  <c r="V3" i="1" s="1"/>
  <c r="U4" i="1"/>
  <c r="U5" i="1"/>
  <c r="V5" i="1" s="1"/>
  <c r="U6" i="1"/>
  <c r="V6" i="1" s="1"/>
  <c r="U7" i="1"/>
  <c r="V7" i="1" s="1"/>
  <c r="U8" i="1"/>
  <c r="U9" i="1"/>
  <c r="V9" i="1" s="1"/>
  <c r="U10" i="1"/>
  <c r="V10" i="1" s="1"/>
  <c r="U11" i="1"/>
  <c r="V11" i="1" s="1"/>
  <c r="U12" i="1"/>
  <c r="U13" i="1"/>
  <c r="V13" i="1" s="1"/>
  <c r="U14" i="1"/>
  <c r="V14" i="1" s="1"/>
  <c r="U15" i="1"/>
  <c r="V15" i="1" s="1"/>
  <c r="U16" i="1"/>
  <c r="U17" i="1"/>
  <c r="V17" i="1" s="1"/>
  <c r="U18" i="1"/>
  <c r="V18" i="1" s="1"/>
  <c r="U19" i="1"/>
  <c r="V19" i="1" s="1"/>
  <c r="U20" i="1"/>
  <c r="U21" i="1"/>
  <c r="V21" i="1" s="1"/>
  <c r="U22" i="1"/>
  <c r="V22" i="1" s="1"/>
  <c r="U23" i="1"/>
  <c r="V23" i="1" s="1"/>
  <c r="U24" i="1"/>
  <c r="U25" i="1"/>
  <c r="V25" i="1" s="1"/>
  <c r="U26" i="1"/>
  <c r="V26" i="1" s="1"/>
  <c r="U2" i="1"/>
  <c r="V2" i="1" s="1"/>
  <c r="M29" i="1" l="1"/>
  <c r="M30" i="1" s="1"/>
  <c r="N29" i="1"/>
  <c r="N30" i="1" s="1"/>
  <c r="O29" i="1"/>
  <c r="O30" i="1" s="1"/>
  <c r="P29" i="1"/>
  <c r="P30" i="1" s="1"/>
  <c r="Q4" i="1"/>
  <c r="Q5" i="1"/>
  <c r="Q6" i="1"/>
  <c r="Q7" i="1"/>
  <c r="Q8" i="1"/>
  <c r="Q9" i="1"/>
  <c r="Q10" i="1"/>
  <c r="Q11" i="1"/>
  <c r="Q12" i="1"/>
  <c r="Q13" i="1"/>
  <c r="Q14" i="1"/>
  <c r="Q15" i="1"/>
  <c r="Q16" i="1"/>
  <c r="Q17" i="1"/>
  <c r="Q18" i="1"/>
  <c r="Q19" i="1"/>
  <c r="Q20" i="1"/>
  <c r="Q21" i="1"/>
  <c r="Q22" i="1"/>
  <c r="Q23" i="1"/>
  <c r="Q24" i="1"/>
  <c r="Q25" i="1"/>
  <c r="Q26" i="1"/>
  <c r="L29" i="1"/>
  <c r="L30" i="1" s="1"/>
  <c r="K29" i="1"/>
  <c r="K30" i="1" s="1"/>
  <c r="J29" i="1"/>
  <c r="J30" i="1" s="1"/>
  <c r="I29" i="1"/>
  <c r="I30" i="1" s="1"/>
  <c r="H29" i="1"/>
  <c r="H30" i="1" s="1"/>
  <c r="G29" i="1"/>
  <c r="G30" i="1" s="1"/>
  <c r="F29" i="1"/>
  <c r="F30" i="1" s="1"/>
  <c r="E29" i="1"/>
  <c r="E30" i="1" s="1"/>
  <c r="D29" i="1"/>
  <c r="D30" i="1" s="1"/>
  <c r="C29" i="1"/>
  <c r="C30" i="1" s="1"/>
  <c r="B29" i="1"/>
  <c r="B30" i="1" s="1"/>
  <c r="Q28" i="1"/>
  <c r="Q3" i="1"/>
  <c r="Q2" i="1"/>
  <c r="R12" i="1" l="1"/>
  <c r="S12" i="1" s="1"/>
  <c r="R25" i="1"/>
  <c r="S25" i="1" s="1"/>
  <c r="R22" i="1"/>
  <c r="S22" i="1" s="1"/>
  <c r="R17" i="1"/>
  <c r="S17" i="1" s="1"/>
  <c r="R14" i="1"/>
  <c r="S14" i="1" s="1"/>
  <c r="R9" i="1"/>
  <c r="S9" i="1" s="1"/>
  <c r="R6" i="1"/>
  <c r="S6" i="1" s="1"/>
  <c r="R24" i="1"/>
  <c r="S24" i="1" s="1"/>
  <c r="R19" i="1"/>
  <c r="S19" i="1" s="1"/>
  <c r="R16" i="1"/>
  <c r="S16" i="1" s="1"/>
  <c r="R11" i="1"/>
  <c r="S11" i="1" s="1"/>
  <c r="R8" i="1"/>
  <c r="S8" i="1" s="1"/>
  <c r="R5" i="1"/>
  <c r="S5" i="1" s="1"/>
  <c r="R2" i="1"/>
  <c r="S2" i="1" s="1"/>
  <c r="R26" i="1"/>
  <c r="S26" i="1" s="1"/>
  <c r="R21" i="1"/>
  <c r="S21" i="1" s="1"/>
  <c r="R18" i="1"/>
  <c r="S18" i="1" s="1"/>
  <c r="R13" i="1"/>
  <c r="S13" i="1" s="1"/>
  <c r="R10" i="1"/>
  <c r="S10" i="1" s="1"/>
  <c r="R4" i="1"/>
  <c r="S4" i="1" s="1"/>
  <c r="R3" i="1"/>
  <c r="S3" i="1" s="1"/>
  <c r="R23" i="1"/>
  <c r="S23" i="1" s="1"/>
  <c r="R20" i="1"/>
  <c r="S20" i="1" s="1"/>
  <c r="R15" i="1"/>
  <c r="S15" i="1" s="1"/>
  <c r="R7" i="1"/>
  <c r="S7" i="1" s="1"/>
</calcChain>
</file>

<file path=xl/sharedStrings.xml><?xml version="1.0" encoding="utf-8"?>
<sst xmlns="http://schemas.openxmlformats.org/spreadsheetml/2006/main" count="1504" uniqueCount="357">
  <si>
    <t>Total</t>
  </si>
  <si>
    <t>Alam, Nuvera</t>
  </si>
  <si>
    <t>Cicoria, Brooke</t>
  </si>
  <si>
    <t>Cilento, Anthony</t>
  </si>
  <si>
    <t>Clark, Jackson</t>
  </si>
  <si>
    <t>Davis, Skyler</t>
  </si>
  <si>
    <t>Gregg, Joshua</t>
  </si>
  <si>
    <t>Hager, Joshua</t>
  </si>
  <si>
    <t>Hall, Jaden</t>
  </si>
  <si>
    <t>Hasan, Alhour</t>
  </si>
  <si>
    <t>Herman, Daniella</t>
  </si>
  <si>
    <t>Hournbuckle, Mei Lin</t>
  </si>
  <si>
    <t>Hughes, Elaina</t>
  </si>
  <si>
    <t>Lai, Amber</t>
  </si>
  <si>
    <t>Majeski, Haley</t>
  </si>
  <si>
    <t>Martini, Emilee</t>
  </si>
  <si>
    <t>Ogbonna, Victor</t>
  </si>
  <si>
    <t>Pfluke, Cara</t>
  </si>
  <si>
    <t>Pochmara, Callie</t>
  </si>
  <si>
    <t>Pries, Cameron</t>
  </si>
  <si>
    <t>Richardson, Ethan</t>
  </si>
  <si>
    <t>Sefranek, Caleb</t>
  </si>
  <si>
    <t>Simlin, Zsayla</t>
  </si>
  <si>
    <t>Sohail, Rasil</t>
  </si>
  <si>
    <t>Tanvir, Sunahra</t>
  </si>
  <si>
    <t>Ventresca, Alexandra</t>
  </si>
  <si>
    <t>Unit 1 Equations</t>
  </si>
  <si>
    <t>13a</t>
  </si>
  <si>
    <t>13b</t>
  </si>
  <si>
    <t>13c</t>
  </si>
  <si>
    <t>Mathematical Properties</t>
  </si>
  <si>
    <t>Simplifying Exp/=</t>
  </si>
  <si>
    <t>Solving Equations</t>
  </si>
  <si>
    <t>Writing</t>
  </si>
  <si>
    <t>Literal Equations</t>
  </si>
  <si>
    <t>Question #1 Reflection</t>
  </si>
  <si>
    <t>Question #2 Reflection</t>
  </si>
  <si>
    <t>Question #3 Reflection</t>
  </si>
  <si>
    <t>Question #4 Reflection</t>
  </si>
  <si>
    <t>Question #5 Reflection</t>
  </si>
  <si>
    <t>Question #6 Reflection</t>
  </si>
  <si>
    <t>Question #7 Reflection</t>
  </si>
  <si>
    <t>Question #8 Reflection</t>
  </si>
  <si>
    <t>Question #9 Reflection</t>
  </si>
  <si>
    <t>Question #10 Reflection</t>
  </si>
  <si>
    <t>Question #11 Reflection</t>
  </si>
  <si>
    <t>Question #12 Reflection</t>
  </si>
  <si>
    <t>Question #13a Reflection</t>
  </si>
  <si>
    <t>Question #13b Reflection</t>
  </si>
  <si>
    <t>Question #13c Reflection</t>
  </si>
  <si>
    <t>Did you earn what you thought you would earn for your grade? Were you expecting better or worse? Why?</t>
  </si>
  <si>
    <t>As you prepare for future assessments, LIST THREE THINGS that you will do to help you better prepare or continue to prepare for assessments</t>
  </si>
  <si>
    <t>Do you plan to retest?</t>
  </si>
  <si>
    <t>I Got Full Credit for the Question</t>
  </si>
  <si>
    <t>I Got Full Credit for this Question</t>
  </si>
  <si>
    <t>I think earned what I expected because I studied the review sheet and got all of those questions right. and i also felt that I tried my best.</t>
  </si>
  <si>
    <t xml:space="preserve">making sure to do review sheets
studying 
paing attention in class  </t>
  </si>
  <si>
    <t>No, I did as well as I could</t>
  </si>
  <si>
    <t>Yes, I earned what I thought I would for my grade. I studied often and prepared myself for the test.</t>
  </si>
  <si>
    <t>-Completing all my homework assignments
-Studying before tests
-Participating in class</t>
  </si>
  <si>
    <t>I attempted to simply my answer but did it incorrectly</t>
  </si>
  <si>
    <t>I did and didn't think I would earn the grade I got. I did in the sense that during the test I thought I would ace it because I was doing well and I didn't in the sense that through the unit I thought I wasn't doing good because I couldn't understand the problems thought the unit. I was expecting a grade that was a little worse because It was confused  thought the unit.</t>
  </si>
  <si>
    <t>Get extra help
Study
Pay attention</t>
  </si>
  <si>
    <t>I didn't realize that choice III. was the simplified version of choice I.</t>
  </si>
  <si>
    <t>i forgot what the properties are</t>
  </si>
  <si>
    <t>I didn't distribute the fraction correctly</t>
  </si>
  <si>
    <t>I calculated 20% of the subtotal and left my answer. In this case I should have calculated 80% of the subtotal</t>
  </si>
  <si>
    <t>I Got Full Credit for this Question, I forgot to write = P making my answer an expression and not an equation</t>
  </si>
  <si>
    <t>Do worse because I always do very bad on the first math test.</t>
  </si>
  <si>
    <t>Study more, Ask questions,get help.</t>
  </si>
  <si>
    <t>Yes, I need to do better</t>
  </si>
  <si>
    <t>I thought tat adding -7 to both sides of an equation was showing a rearranging of the existing terms</t>
  </si>
  <si>
    <t>I did not show work for Susan´s equation.</t>
  </si>
  <si>
    <t>I didn't substitute 2 in for x correctly, I didn't understand that when substituting 2 in for x in the second term (4a2) this actually was equivalent to 8a</t>
  </si>
  <si>
    <t>I subtracted the cost of the pants instead of adding them.</t>
  </si>
  <si>
    <t>I reversed a positive with a negative value or visa versa</t>
  </si>
  <si>
    <t>I thought I did better because I did my best and understood the topic really well.</t>
  </si>
  <si>
    <t>1. Study More
2. Make sure to do corrections for my homework.
3. Try my best again.</t>
  </si>
  <si>
    <t>I did not know the properties as well as i should of</t>
  </si>
  <si>
    <t>Yes i was not expecting more than a 95 because i knew i had gotten number 6 wrong.</t>
  </si>
  <si>
    <t>I will learn the properties 
Take my time
Study</t>
  </si>
  <si>
    <t>I multiplied by 3 instead of dividing by 3 on both sides of the equation</t>
  </si>
  <si>
    <t xml:space="preserve">I earned about what I expected to because I knew I would probably get one wrong. </t>
  </si>
  <si>
    <t>1. Study more
2. Do homework
3. Pay attention in class</t>
  </si>
  <si>
    <t>I made a calculation mistake</t>
  </si>
  <si>
    <t>I didn't multiply by the reciprocal of 1/5 to get y by itself</t>
  </si>
  <si>
    <t>I didn't know how to incorporate the 20% off discount into the equation I was solving, I calculated 20% of the subtotal and left my answer. In this case I should have calculated 80% of the subtotal</t>
  </si>
  <si>
    <t>I forgot to write = P making my answer an expression and not an equation</t>
  </si>
  <si>
    <t>I was expecting better because i studied a lot</t>
  </si>
  <si>
    <t xml:space="preserve">I will finish all homework assignments.
I will study more.
I will  pay attention in class </t>
  </si>
  <si>
    <t>I didn't understand that when substituting 2 in for x in the second term (4a2) this actually was equivalent to 8a, I didn't combine terms correctly</t>
  </si>
  <si>
    <t>I am happy with this grade because i was expecting to due first due to the fact that I knew that i got one question wrong.</t>
  </si>
  <si>
    <t>I will study more, pay attention in class, and i will participate in class discussions.</t>
  </si>
  <si>
    <t>I didn't take the square both sides of the equation to get g alone</t>
  </si>
  <si>
    <t>I didn't use the correct properties of equality</t>
  </si>
  <si>
    <t>No, I was expecting to get better then that, I thought I knew most of the questions.</t>
  </si>
  <si>
    <t>Go over past work
Get extra questions
Ask Mr Falci questions</t>
  </si>
  <si>
    <t>I earned what I thought I would earn because I studied and understood the topic.</t>
  </si>
  <si>
    <t>In the future, I will do all homework, ask questions, and do practice problems to prepare for assessments</t>
  </si>
  <si>
    <t>i did not do 80%of the entire purchase</t>
  </si>
  <si>
    <t>i added 4 instead of subtracting 4</t>
  </si>
  <si>
    <t>Yes i thought i would earn about a 94 because i felt good going into it.</t>
  </si>
  <si>
    <t>-Complete all homework
-pay attention in class
- make sure i ask questions if i don't understand</t>
  </si>
  <si>
    <t xml:space="preserve">Yes I did get the score I thought I would earn because I was uneasy about one of problems and I got it wrong. </t>
  </si>
  <si>
    <t xml:space="preserve">3 things I will do to prepare for future assessments is to keep doing my homework, pay attention in class, and do my notes. </t>
  </si>
  <si>
    <t>I added 4 insted of subtracting 4</t>
  </si>
  <si>
    <t xml:space="preserve">I got the grade I expected because I got confused on one question </t>
  </si>
  <si>
    <t xml:space="preserve">study more 
practice from text book
ask more questions as needed </t>
  </si>
  <si>
    <t>I was expecting between a 95% and a 100% for this test because I studied, and worked on my class work to the very best of my ability.</t>
  </si>
  <si>
    <t>1. Do all of my homework to the best of my ability for good practice.
2. Complete all of my classwork to the best of my ability.
3. Complete and study the practice test.</t>
  </si>
  <si>
    <t xml:space="preserve"> I did not keep the exact number (I rounded)</t>
  </si>
  <si>
    <t>I distributed wrong</t>
  </si>
  <si>
    <t>I wrote y instead of 2y</t>
  </si>
  <si>
    <t xml:space="preserve">I got what I wanted on the test. </t>
  </si>
  <si>
    <t>Study
Do homework
Pay attention</t>
  </si>
  <si>
    <t>I expected to get a little less because I was a little uncomfartable on some of the harder material, but I am very happy about my grade.</t>
  </si>
  <si>
    <t>For future assessments I will still study and do the extra work that is not required and responsibly ask for help in and out of class</t>
  </si>
  <si>
    <t>Yes. I was expecting nothing better. I was understanding the material on the practice test so I expected it to be in the 90s.</t>
  </si>
  <si>
    <t>1. Complete the entire practice test.
2. Continue to ask questions. 
3. Continue to come into lunch or reach out for extra help if I don't understand things.</t>
  </si>
  <si>
    <t>I didn't show that the 5 was being multiplied by the quantity w + 4 in my final answer</t>
  </si>
  <si>
    <t>I didn't write a let statement or define the variable to represent the original cost of the pants</t>
  </si>
  <si>
    <t>I put mixed the 3 and 2 in the final answer</t>
  </si>
  <si>
    <t>I was expecting a much higher grade because I studied a lot before the test</t>
  </si>
  <si>
    <t>Study more
Ask for more help
Come in for help more</t>
  </si>
  <si>
    <t>I earned exactly what I expected and felt I could achieve.</t>
  </si>
  <si>
    <t>1. Do all of my homework on time.
2. Ask Mr. Falci for help with concepts that I am having trouble with or don't understand.
3. Review and do further practice on concepts that I struggle with.</t>
  </si>
  <si>
    <t xml:space="preserve"> This was the first test of the year i thought i would have done worse.</t>
  </si>
  <si>
    <t>Study
Review past subjects i may not have done so good on
Asking for help</t>
  </si>
  <si>
    <t>I Got Full Credit for this Question, Didn't distribute correctly</t>
  </si>
  <si>
    <t>I didn't multiply by the whole term</t>
  </si>
  <si>
    <t>Didn't distribute correctly</t>
  </si>
  <si>
    <t>I didn't combine terms correctly</t>
  </si>
  <si>
    <t>Didn't add a negative sign</t>
  </si>
  <si>
    <t>No, I thought I would earn at least a 90 because I studied really hard a had a good understanding of the work.</t>
  </si>
  <si>
    <t>I will ask more questions, look to my peers when I need help as well, and come in for lunch when needed.</t>
  </si>
  <si>
    <t>I was able to select one of the correct equations but not the other</t>
  </si>
  <si>
    <t>I had a distribution error</t>
  </si>
  <si>
    <t xml:space="preserve">Yes, I was expecting somewhere in the mid-ninety's and I got a slightly lower score than I wanted but overall I am happy with it. </t>
  </si>
  <si>
    <t>1. Pay more attention
2. Keep on completing homework
3. Study more</t>
  </si>
  <si>
    <t>Yes. I expected a hundred or a 98 because I rechecked my test quite a few times and I worked really hard on it.</t>
  </si>
  <si>
    <t>Pay more attention in class.
Ask for help more often.
Do the practice test well.</t>
  </si>
  <si>
    <t>I earned the grade that I thought I would get. I completed all of my homework and I felt very well prepared.</t>
  </si>
  <si>
    <t>I will go back and check my work.
I will go back and study my materials. 
I will check my work on assessments and make sure I don't make silly mistakes.</t>
  </si>
  <si>
    <t>Unit 2 Inequalities</t>
  </si>
  <si>
    <t>Solution Sets</t>
  </si>
  <si>
    <t>Solving</t>
  </si>
  <si>
    <t>Compound</t>
  </si>
  <si>
    <t>Literal</t>
  </si>
  <si>
    <t>I did not read carefully enough</t>
  </si>
  <si>
    <t>While m &gt; 0, I didn't take into account that there was a minus sign in front of the m and thus I didn't switch the inequality sign if I had to</t>
  </si>
  <si>
    <t>I falied to write a LET Statement</t>
  </si>
  <si>
    <t xml:space="preserve">better becuase i did the rewie sheets twice and got them all right </t>
  </si>
  <si>
    <t>practice the rewie sheets more
check more 
pay more attention</t>
  </si>
  <si>
    <t>I earned what I thought I would for my grade. I studied a lot for this test, participated in class, completed all assignments and asked questions.</t>
  </si>
  <si>
    <t>I didn't associate the inequality vocabulary term with the correct open or closed circle</t>
  </si>
  <si>
    <t>I chose choice 2: I found that y &gt; -5/3 and since I saw this value as an answer choice I selected it even though it is not an integer and -5/3 is not greater than -5/3</t>
  </si>
  <si>
    <t>I did not distribute correctly</t>
  </si>
  <si>
    <t>I made a mistake in the order that I should have used the properties of equality to isolate the t</t>
  </si>
  <si>
    <t>I earned around the grade I thought i would get. I thought I would get 80-85 because I was confused on a few of the problems especially the literal equation question</t>
  </si>
  <si>
    <t>pay attention
do the study guide
get help when needed</t>
  </si>
  <si>
    <t>I did not use inverse operations correctly when solving for one of the variables</t>
  </si>
  <si>
    <t>I made a calculation error</t>
  </si>
  <si>
    <t>worse because i need to study more.</t>
  </si>
  <si>
    <t>study, study, study,</t>
  </si>
  <si>
    <t>I did not combine like terms correctly</t>
  </si>
  <si>
    <t>No, I did better than I though  I would! YAY!!!!!!!</t>
  </si>
  <si>
    <t>1. Take my time!
2. Study More!
3. Check my test over!</t>
  </si>
  <si>
    <t>I Got Full Credit for this Question;I made a careless mistake</t>
  </si>
  <si>
    <t>I copied one or both of the inequality symbols wrong</t>
  </si>
  <si>
    <t>No i was expecting more than a 90 because I studied for the test and worked really hard</t>
  </si>
  <si>
    <t>Copy correctly 
take my time
check my work</t>
  </si>
  <si>
    <t>I was expecting worse because I usually make at least one mistake.</t>
  </si>
  <si>
    <t>Keep doing homework
Keep paying attention in class
Keep studying</t>
  </si>
  <si>
    <t>I chose a number that was part of the solution set instead of choosing one that was not part of the solution set</t>
  </si>
  <si>
    <t>I didn't write the correct inequality for the situation</t>
  </si>
  <si>
    <t>I did not get what I expected</t>
  </si>
  <si>
    <t>study more
pay attention in class 
do home work</t>
  </si>
  <si>
    <t>I subtracted instead of added.</t>
  </si>
  <si>
    <t>I got what I thought I would get. I personally thought I would get a hundred but I made a bad mistake.</t>
  </si>
  <si>
    <t>I will not make annoying  mistakes anymore. I will pay attention in class. I will also participate in activities.</t>
  </si>
  <si>
    <t>I made a calculation error in solving for x in the first inequality</t>
  </si>
  <si>
    <t>Yes, I wanted to earn in the 90's and i did!</t>
  </si>
  <si>
    <t>Ask for questions if I need help
Ask for extra practice
Do any corrections that I need</t>
  </si>
  <si>
    <t>I earned the grade I expected because I studied and understood the concept.</t>
  </si>
  <si>
    <t>In order to prepare for future assessments, I will ask questions, do the practice test, and do the homework.</t>
  </si>
  <si>
    <t>I was actually expecting something in the lower 90s because i thought i messed up on a question but i am very happy with my grade.</t>
  </si>
  <si>
    <t>I will have all my home work done
I will do corrections on homework and other work sheets
I will pay attention in class</t>
  </si>
  <si>
    <t>Yes I got the grade I was expecting because I did one careless mistake but overall I did well</t>
  </si>
  <si>
    <t xml:space="preserve">I will continue to study and do the review packet. However I might do some text book problems to practice. </t>
  </si>
  <si>
    <t xml:space="preserve">yes because I understood the information </t>
  </si>
  <si>
    <t xml:space="preserve">Use the textbook study the notes and complete all homework asignments </t>
  </si>
  <si>
    <t>I made a mistake in solving for x because I multiplied by 2 before adding 6 to each side</t>
  </si>
  <si>
    <t>Yes, I earned around what I expected on this test because I thought I would get between a 90 to 95%. I studied and worked hard, but inequalities are not my greatest strength, so I knew I would probably get the grade that I got, which was a 94%.</t>
  </si>
  <si>
    <t>I was hoping to get at least a 90, and I got what I wanted</t>
  </si>
  <si>
    <t>Three things I do to prepare myself are study, pay attention, and do my homework.</t>
  </si>
  <si>
    <t>I put an equal sign instead of a less than symbol.</t>
  </si>
  <si>
    <t>I thought was going to earn a little bit better but I was stuck on a couple of questions.</t>
  </si>
  <si>
    <t>I will continue to ask questions in class and go in for extra help and study more at home the day before the test while I use other worksheets to help me study.</t>
  </si>
  <si>
    <t>Yes because I thought I only got question wrong</t>
  </si>
  <si>
    <t xml:space="preserve">Read the questions more carefully
study more
ask more questions </t>
  </si>
  <si>
    <t>This is exactly what I thought I had earned - I felt adequately prepared and ready.</t>
  </si>
  <si>
    <t>I will continue to:
1. Do all of my homework
2. Pay attention in class and complete all notes
3. Talk to Mr. Falci or Mei Lin about any concepts that I am struggling with</t>
  </si>
  <si>
    <t>I did not distribute correctly;I did not read carefully enough</t>
  </si>
  <si>
    <t>I made a mistake in solving for x because I multiplied by 2 before adding 6 to each side;I made a calculation error</t>
  </si>
  <si>
    <t>I thought i would do much better than this. I had studied and prepared i made silly mistakes</t>
  </si>
  <si>
    <t>Study more. Watch videos. get help</t>
  </si>
  <si>
    <t>I did not associate the inequality vocabulary term with its correct symbol</t>
  </si>
  <si>
    <t>I didn't associate the correct symbol with the open or closed circle</t>
  </si>
  <si>
    <t>No I was expecting a better grade because in class when we did work i did really well on it.</t>
  </si>
  <si>
    <t>Study more
Come in for lunch
Stay after school if neccesary</t>
  </si>
  <si>
    <t>I overthought the question and thought that I had to factor</t>
  </si>
  <si>
    <t>I did not find the maximum number of whole minutes or find it correctly</t>
  </si>
  <si>
    <t>I was studying the study guide and a few of the problems weren't at all like it, and a few of them were just tricky.</t>
  </si>
  <si>
    <t>Try and pay more attention in class</t>
  </si>
  <si>
    <t>I thought I'd do better but I get why I got my grade. I did rush through it.</t>
  </si>
  <si>
    <t>I will check over my test.
I will not rush through it.
I'll better attention during class.</t>
  </si>
  <si>
    <t>I solved for m instead of t.</t>
  </si>
  <si>
    <t>I was expecting a better grade than I got because I felt very well prepared and I felt very confident.</t>
  </si>
  <si>
    <t>1. Check my work
2. Make sure I read each question carefully
3. Plan what I need to do for each question</t>
  </si>
  <si>
    <t>Unit 3 Intro to Functions</t>
  </si>
  <si>
    <t>18-23</t>
  </si>
  <si>
    <t>Graphing Stories</t>
  </si>
  <si>
    <t>Is it a Function</t>
  </si>
  <si>
    <t>Function Notation</t>
  </si>
  <si>
    <t>D&amp;R from Equations</t>
  </si>
  <si>
    <t>D&amp;R from Graphs</t>
  </si>
  <si>
    <t>Increasing/Decreasing</t>
  </si>
  <si>
    <t>Question #13 Reflection</t>
  </si>
  <si>
    <t>Question #14 Reflection</t>
  </si>
  <si>
    <t>Question #15 Reflection</t>
  </si>
  <si>
    <t>Question #16 Reflection</t>
  </si>
  <si>
    <t>Question #17 Reflection</t>
  </si>
  <si>
    <t>Questions #18-23 Reflection</t>
  </si>
  <si>
    <t>Questions #24 Reflection</t>
  </si>
  <si>
    <t>If you answered YES to the above question, when are you planning to meet with me to discuss your test and next steps?</t>
  </si>
  <si>
    <t>I made a mistake in turning the values positive inside of the absolute value bars before performing the subtraction</t>
  </si>
  <si>
    <t>I mixed up the wrong graph with its associated category</t>
  </si>
  <si>
    <t>I looked at the range instead of the domain while looking for the interval where the graph was only decreasing</t>
  </si>
  <si>
    <t xml:space="preserve">i wrote domain instead of range </t>
  </si>
  <si>
    <t>I incorrectly put arrows on my graph. I should have stopped at the indicated values for the given domain</t>
  </si>
  <si>
    <t xml:space="preserve">i didnt put all reals for question 20 and 21 and i did the wrong way of wrighting for 22 and 23. </t>
  </si>
  <si>
    <t xml:space="preserve">yes because I did many problem on the unit rewie packet </t>
  </si>
  <si>
    <t xml:space="preserve">asking more questions 
wroking more on the rewive packet 
finishing all work will hard work </t>
  </si>
  <si>
    <t xml:space="preserve">after school </t>
  </si>
  <si>
    <t>I forgot that the domain -6 and 2 were inclusive.</t>
  </si>
  <si>
    <t>For 22 and 23, I wrote the domain and range as continuous intervals instead of discrete values in roster notation;On #18, I said the minimum range was -8 instead of -3 because I read the graph wrong.</t>
  </si>
  <si>
    <t>Yes, I earned what I thought I would earn for my grade. I was confident on most of the test, there was just a few problems that I was unsure of.</t>
  </si>
  <si>
    <t>Part a: I didn't find the value for m(9);Part a: I didn't explain or explin well enough what m(9) meant in the context of the problem</t>
  </si>
  <si>
    <t>I did not put an open circle for the point where the domain value was -1 and a closed circle for the point where the domain value was 8</t>
  </si>
  <si>
    <t>I did not draw or drew the sketches of the parent functions incorrectly;I didn't write or correctly write the range for the parent functions I listed</t>
  </si>
  <si>
    <t>For 22 and 23, I wrote the domain and range as continuous intervals instead of discrete values in roster notation</t>
  </si>
  <si>
    <t>I made a mistake in paying attention to the range instead of the domain</t>
  </si>
  <si>
    <t>I thought I would earn a worse grade because I was confused through the whole unit and I was confused on some of the questions on the practice so I'm really shocked that I got the grade I got.</t>
  </si>
  <si>
    <t>Study,Do as much of the study guide as i possibly can,pay attention</t>
  </si>
  <si>
    <t xml:space="preserve">I guessed because i didnt have time </t>
  </si>
  <si>
    <t>Part d: I didn't know to round my final weeks up to represent the number of full weeks needed to work to earn the $400</t>
  </si>
  <si>
    <t>I only evaluated x = -6 and x = 2 in the domain instead of seeing if other values in the domain interval would yield an even less minimum in the range interval</t>
  </si>
  <si>
    <t>I thought I would have gotten in the 70's because I got a 78% on the other tests the first time</t>
  </si>
  <si>
    <t>Study, get help, pay attention</t>
  </si>
  <si>
    <t>I didn't recall that the final value inside of absolute value bars is turned positive at the end</t>
  </si>
  <si>
    <t>I didn't catch that g(2) meant that the x-coordinate had to be 2</t>
  </si>
  <si>
    <t>I did not know how to do the question.</t>
  </si>
  <si>
    <t>I didn't explain or explain well enough that all values in the domain and range were used</t>
  </si>
  <si>
    <t>I did not do it in interval notation.</t>
  </si>
  <si>
    <t>I didn't write or correctly write the range for the parent functions I listed</t>
  </si>
  <si>
    <t>I didn't attribute a closed circle to meaning that value needed to be counted in the domain or range;I didn't attribute arrows meaning that the graph would extend to infinity in the indicated directions;For 22 and 23, I wrote the domain and range as continuous intervals instead of discrete values in roster notation</t>
  </si>
  <si>
    <t>I did not understand how to identify when a graph was increasing or decreasing</t>
  </si>
  <si>
    <t>Worse!!!!! What the heck happened when I took the test?</t>
  </si>
  <si>
    <t>1) Study More!
2)Have my mom quiz me.
3)Go over my test.</t>
  </si>
  <si>
    <t>Monday after school. (today)</t>
  </si>
  <si>
    <t>I wrote the number from my calculator wrong on my paper</t>
  </si>
  <si>
    <t>I made a careless mistake</t>
  </si>
  <si>
    <t>I didn't attribute an open circle to meaning that value could not be counted in the domain or range;I didn't attribute a closed circle to meaning that value needed to be counted in the domain or range</t>
  </si>
  <si>
    <t>I was expecting better because i took my time to review the review packet</t>
  </si>
  <si>
    <t>I will read more carefully, check over my test when I finish, and I will study my review sheets more</t>
  </si>
  <si>
    <t>I mixed up the terms increasing and decreasing</t>
  </si>
  <si>
    <t>I forgot to write the range</t>
  </si>
  <si>
    <t>I made a mistake in the interval notation or set builder notation</t>
  </si>
  <si>
    <t>I was expecting worse because when I heard that the class did bad I thought I did horrible.</t>
  </si>
  <si>
    <t>Do all of the homework
Finish the study guide
Pay attention in class</t>
  </si>
  <si>
    <t>Part c: I didn't correctly calculate the minimum and maximum amount of money the student could earn</t>
  </si>
  <si>
    <t>I didn't attribute arrows meaning that the graph would extend to infinity in the indicated directions;For 22 and 23, I wrote the domain and range as continuous intervals instead of discrete values in roster notation</t>
  </si>
  <si>
    <t>No I expected I would get worse because I did not finish the review sheets.</t>
  </si>
  <si>
    <t>Do the review sheets 
do the homework 
pay attention in class</t>
  </si>
  <si>
    <t>Part a: I didn't find the value for m(9)</t>
  </si>
  <si>
    <t>I earned what I thought I did. I made a bad mistake which stopped me from getting a 100%.</t>
  </si>
  <si>
    <t>I will do my review packet, ask my peers about things I don't know, and take my time so I don't make mistakes that are easily preventable.</t>
  </si>
  <si>
    <t>I made a calculation error in the numerator</t>
  </si>
  <si>
    <t>I mixed up where you find the most time</t>
  </si>
  <si>
    <t>I mistakenly drew a vertical line for part D which would suggest that an event happened and no time passed</t>
  </si>
  <si>
    <t>For 22 and 23, I wrote the domain and range as continuous intervals instead of discrete values in roster notation;I made a mistake in the interval notation or set builder notation</t>
  </si>
  <si>
    <t>I mixed up the terms increasing and positive and/or decreasing and negative</t>
  </si>
  <si>
    <t xml:space="preserve">I totally got less then I wanted.  </t>
  </si>
  <si>
    <t>Work on more of the practice problems
ask questions when I dont understand
study more</t>
  </si>
  <si>
    <t>I will meet with him after class</t>
  </si>
  <si>
    <t>No, I was expecting to earn higher because I studied every night before the test and did the whole practice packet.</t>
  </si>
  <si>
    <t>In the future I will continue to do the whole packet, ask questions when necessary, and do all homework.</t>
  </si>
  <si>
    <t>Monday after school.</t>
  </si>
  <si>
    <t>I didn't know to plug in the domain values listed to retrieve the range values</t>
  </si>
  <si>
    <t>Part a: I didn't explain or explin well enough what m(9) meant in the context of the problem;Part c: I didn't correctly calculate the minimum and maximum amount of money the student could earn</t>
  </si>
  <si>
    <t>I misread or didn't look at the right screen when determining the range from the graphing calculator</t>
  </si>
  <si>
    <t>For 22 and 23, I wrote the domain and range as continuous intervals instead of discrete values in roster notation;i mixed up the domain and range</t>
  </si>
  <si>
    <t>i did not understand what the interval for a increasing domain</t>
  </si>
  <si>
    <t>Yes, i was actually expecting this grade because after handing in my test i did not feel that good about how i did.</t>
  </si>
  <si>
    <t xml:space="preserve">Do my Homework, pay attention in class, and make sure i participate </t>
  </si>
  <si>
    <t>After school today.</t>
  </si>
  <si>
    <t>Yes because I didn't know some of the material on the test</t>
  </si>
  <si>
    <t xml:space="preserve"> I will do the review packet, review my notes, and I will do all the homework</t>
  </si>
  <si>
    <t xml:space="preserve">I will stay after school today to review my test and then stay after on thursday to take the retest and come in for lunch on friday </t>
  </si>
  <si>
    <t>I graphed one or more points incorrectly;I did not put an open circle for the point where the domain value was -1 and a closed circle for the point where the domain value was 8</t>
  </si>
  <si>
    <t>yes because I was confused on some of the questions but got most of the information</t>
  </si>
  <si>
    <t xml:space="preserve">Study more,  Practice problems, ask questions when needed </t>
  </si>
  <si>
    <t>I got confused on this question, and was debating between the right and wrong answer, but picked the wrong one.</t>
  </si>
  <si>
    <t>I was confused on this question, and tried to put down numbers that I thought were right.</t>
  </si>
  <si>
    <t>I kind of earned what I expected. While I did do almost all of the assigned problems on the review packet, and completed all of my homework, I still struggled with this unit, and thought I would get around a 92% on this test.</t>
  </si>
  <si>
    <t>I didn't label my axes with an appropriate scale</t>
  </si>
  <si>
    <t>I didn't attribute an open circle to meaning that value could not be counted in the domain or range;For 22 and 23, I wrote the domain and range as continuous intervals instead of discrete values in roster notation</t>
  </si>
  <si>
    <t>I was expecting the grade I got, because when I was taking the test, I did not feel prepared</t>
  </si>
  <si>
    <t>1. Do my homework
2. Study
3. Pay Attention</t>
  </si>
  <si>
    <t>Afterschool</t>
  </si>
  <si>
    <t>I didn't attribute a closed circle to meaning that value needed to be counted in the domain or range;For 22 and 23, I wrote the domain and range as continuous intervals instead of discrete values in roster notation</t>
  </si>
  <si>
    <t xml:space="preserve">I thought I was going to do way worse on the test for part 2. I was not super comfortable in my answers. I studied hard and did most of the review packet. I think putting in that extra work really paid off. </t>
  </si>
  <si>
    <t>I will keep studying hard by doing all of the review packet, asking questions when I need it and participating in class, as well as doing all of the homework and doing well on all of my assignments.(doing corrections as needed)</t>
  </si>
  <si>
    <t>I did not know to substitute the 1/3 in for the variable</t>
  </si>
  <si>
    <t>Part a: I didn't find the value for m(9);Part b: I didn't correctly calculate the minimum and maximum amount of hours the student could work;i cut the decimal short</t>
  </si>
  <si>
    <t>My graph was not in the shape of a U as it should have been since the function was quadratic</t>
  </si>
  <si>
    <t xml:space="preserve">i said (-2,2) </t>
  </si>
  <si>
    <t>No because I thought I got more questions correct than I did.</t>
  </si>
  <si>
    <t>study more
ask for more help
do the packet more than once</t>
  </si>
  <si>
    <t>after school today</t>
  </si>
  <si>
    <t>No - I expected to earn a 100% because I felt comfortable with the content and ready to move on.</t>
  </si>
  <si>
    <t>I will continue to do all of my homework.
I will continue to approach Mr. Falci or Mei Lin about anything that I am having trouble with.
I will review anything that I need to for the test by doing extra practice problems on my own.</t>
  </si>
  <si>
    <t xml:space="preserve">I was expecting better because I reviewed and knew most of the answers </t>
  </si>
  <si>
    <t xml:space="preserve">completed unit packet. Studied. Did Homework </t>
  </si>
  <si>
    <t>I made silly errors and i know next time i can do much better.</t>
  </si>
  <si>
    <t>I made a calculation error in the numerator;I made a calculation error in the denominator</t>
  </si>
  <si>
    <t>I graphed one or more points incorrectly;I incorrectly put arrows on my graph. I should have stopped at the indicated values for the given domain</t>
  </si>
  <si>
    <t>I was expecting better because when doing the review packet I understood a lot of the work</t>
  </si>
  <si>
    <t>Study more
Ask for help
Pay closer attention to my work</t>
  </si>
  <si>
    <t>After school Monday, Tuesday, and Thursdy</t>
  </si>
  <si>
    <t>I did not understand how to identify when a graph was decreasing</t>
  </si>
  <si>
    <t>Part a: I didn't explain or explin well enough what m(9) meant in the context of the problem;Only got Part a wrong</t>
  </si>
  <si>
    <t>I graphed one or more points incorrectly</t>
  </si>
  <si>
    <t>I didn't understand the concept because mabye we didn't have enough practice in class</t>
  </si>
  <si>
    <t>I did worse than I thought but I'm definitely gonna take the retest because most of my mistakes weren't very major they were just either small, or I just didn't understand the concept because we didn't have enough practice in class.</t>
  </si>
  <si>
    <t>Study
Pay Attention
Do Homework</t>
  </si>
  <si>
    <t>Friday maybe Thursday after school or during lunch.</t>
  </si>
  <si>
    <t>I didn't correctly indicate that the line that covered the most horizontal distance in a distance vs. time graph meant that was the section where the most time passed</t>
  </si>
  <si>
    <t>For 22 and 23, I wrote the domain and range as continuous intervals instead of discrete values in roster notation;I put brackets where there should have been parentheses.</t>
  </si>
  <si>
    <t>I thought I'd get what I got. I was super confused throughout the test and second guessed myself a bunch of times.</t>
  </si>
  <si>
    <t>Pay attention in class.
Complete the review packets.
Check over my work.</t>
  </si>
  <si>
    <t>Today after school.</t>
  </si>
  <si>
    <t>I stated the domain of the graph (incorrectly).</t>
  </si>
  <si>
    <t>I did not draw or drew the sketches of the parent functions incorrectly</t>
  </si>
  <si>
    <t>I earned what I thought I would get because this was a hard test for me. I was hoping to get higher, however.</t>
  </si>
  <si>
    <t>1. Finish the unit packet
2. Study notes
3. Check work to see if I answered all parts of the questions</t>
  </si>
  <si>
    <t>Lunch Tuesday and Wednesday</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</si>
</sst>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0"/>
      <color indexed="8"/>
      <name val="Arial"/>
      <family val="2"/>
    </font>
    <font>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horizontal="center"/>
    </xf>
    <xf numFmtId="0" fontId="2" fillId="0" borderId="0" xfId="0" applyFont="1" applyAlignment="1">
      <alignment horizontal="left" vertical="top" wrapText="1" readingOrder="1"/>
    </xf>
    <xf numFmtId="0" fontId="0" fillId="0" borderId="0" xfId="0" applyBorder="1"/>
    <xf numFmtId="0" fontId="0" fillId="0" borderId="0" xfId="0" applyFont="1" applyFill="1" applyBorder="1"/>
    <xf numFmtId="0" fontId="0" fillId="0" borderId="0" xfId="0" applyFont="1"/>
    <xf numFmtId="0" fontId="0" fillId="0" borderId="0" xfId="0" applyAlignment="1">
      <alignment horizontal="center"/>
    </xf>
    <xf numFmtId="0" fontId="0" fillId="0" borderId="0" xfId="0" applyFill="1" applyBorder="1"/>
    <xf numFmtId="0" fontId="0" fillId="0" borderId="0" xfId="0" applyFont="1" applyAlignment="1"/>
    <xf numFmtId="0" fontId="3" fillId="0" borderId="0" xfId="0" applyFont="1" applyAlignmen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63"/>
  <sheetViews>
    <sheetView workbookViewId="0">
      <selection activeCell="Z17" sqref="Z17"/>
    </sheetView>
  </sheetViews>
  <sheetFormatPr defaultRowHeight="15" x14ac:dyDescent="0.25"/>
  <cols>
    <col min="1" max="1" width="22.7109375" customWidth="1"/>
    <col min="2" max="16" width="5.7109375" customWidth="1"/>
    <col min="17" max="18" width="9.140625" customWidth="1"/>
    <col min="21" max="21" width="6.140625" customWidth="1"/>
    <col min="22" max="22" width="23" customWidth="1"/>
    <col min="23" max="23" width="6.140625" customWidth="1"/>
    <col min="24" max="24" width="23" customWidth="1"/>
    <col min="25" max="25" width="6.140625" customWidth="1"/>
    <col min="26" max="26" width="23" customWidth="1"/>
    <col min="27" max="27" width="6.140625" customWidth="1"/>
    <col min="28" max="28" width="23" customWidth="1"/>
    <col min="29" max="29" width="6.140625" customWidth="1"/>
    <col min="30" max="30" width="23" customWidth="1"/>
    <col min="32" max="49" width="21.5703125" style="10" customWidth="1"/>
  </cols>
  <sheetData>
    <row r="1" spans="1:49" x14ac:dyDescent="0.25">
      <c r="A1" s="1" t="s">
        <v>26</v>
      </c>
      <c r="B1" s="1">
        <v>1</v>
      </c>
      <c r="C1" s="2">
        <v>2</v>
      </c>
      <c r="D1" s="2">
        <v>3</v>
      </c>
      <c r="E1" s="2">
        <v>4</v>
      </c>
      <c r="F1" s="2">
        <v>5</v>
      </c>
      <c r="G1" s="2">
        <v>6</v>
      </c>
      <c r="H1" s="2">
        <v>7</v>
      </c>
      <c r="I1" s="2">
        <v>8</v>
      </c>
      <c r="J1" s="2">
        <v>9</v>
      </c>
      <c r="K1" s="2">
        <v>10</v>
      </c>
      <c r="L1" s="2">
        <v>11</v>
      </c>
      <c r="M1" s="2">
        <v>12</v>
      </c>
      <c r="N1" s="2" t="s">
        <v>27</v>
      </c>
      <c r="O1" s="2" t="s">
        <v>28</v>
      </c>
      <c r="P1" s="2" t="s">
        <v>29</v>
      </c>
      <c r="Q1" t="s">
        <v>0</v>
      </c>
      <c r="U1" s="3"/>
      <c r="V1" s="3" t="s">
        <v>30</v>
      </c>
      <c r="W1" s="3"/>
      <c r="X1" s="3" t="s">
        <v>31</v>
      </c>
      <c r="Y1" s="3"/>
      <c r="Z1" s="3" t="s">
        <v>32</v>
      </c>
      <c r="AA1" s="3"/>
      <c r="AB1" s="3" t="s">
        <v>33</v>
      </c>
      <c r="AC1" s="3"/>
      <c r="AD1" s="3" t="s">
        <v>34</v>
      </c>
      <c r="AF1" s="10" t="s">
        <v>35</v>
      </c>
      <c r="AG1" s="10" t="s">
        <v>36</v>
      </c>
      <c r="AH1" s="10" t="s">
        <v>37</v>
      </c>
      <c r="AI1" s="10" t="s">
        <v>38</v>
      </c>
      <c r="AJ1" s="10" t="s">
        <v>39</v>
      </c>
      <c r="AK1" s="10" t="s">
        <v>40</v>
      </c>
      <c r="AL1" s="10" t="s">
        <v>41</v>
      </c>
      <c r="AM1" s="10" t="s">
        <v>42</v>
      </c>
      <c r="AN1" s="10" t="s">
        <v>43</v>
      </c>
      <c r="AO1" s="10" t="s">
        <v>44</v>
      </c>
      <c r="AP1" s="10" t="s">
        <v>45</v>
      </c>
      <c r="AQ1" s="10" t="s">
        <v>46</v>
      </c>
      <c r="AR1" s="11" t="s">
        <v>47</v>
      </c>
      <c r="AS1" s="11" t="s">
        <v>48</v>
      </c>
      <c r="AT1" s="11" t="s">
        <v>49</v>
      </c>
      <c r="AU1" s="10" t="s">
        <v>50</v>
      </c>
      <c r="AV1" s="10" t="s">
        <v>51</v>
      </c>
      <c r="AW1" s="10" t="s">
        <v>52</v>
      </c>
    </row>
    <row r="2" spans="1:49" x14ac:dyDescent="0.25">
      <c r="A2" s="4" t="s">
        <v>1</v>
      </c>
      <c r="B2" s="5">
        <v>2</v>
      </c>
      <c r="C2" s="6">
        <v>2</v>
      </c>
      <c r="D2" s="7">
        <v>2</v>
      </c>
      <c r="E2" s="6">
        <v>2</v>
      </c>
      <c r="F2" s="6">
        <v>2</v>
      </c>
      <c r="G2" s="6">
        <v>2</v>
      </c>
      <c r="H2" s="6">
        <v>5</v>
      </c>
      <c r="I2" s="6">
        <v>3</v>
      </c>
      <c r="J2" s="6">
        <v>2</v>
      </c>
      <c r="K2" s="6">
        <v>3</v>
      </c>
      <c r="L2" s="6">
        <v>3</v>
      </c>
      <c r="M2" s="6">
        <v>4</v>
      </c>
      <c r="N2" s="6">
        <v>2</v>
      </c>
      <c r="O2" s="6">
        <v>1</v>
      </c>
      <c r="P2" s="6">
        <v>1</v>
      </c>
      <c r="Q2" s="7">
        <f>SUM(B2:P2)</f>
        <v>36</v>
      </c>
      <c r="R2" s="7">
        <f>Q2/Q$28*100</f>
        <v>100</v>
      </c>
      <c r="S2" s="7">
        <f t="shared" ref="S2:S3" si="0">ROUND(R2,0)</f>
        <v>100</v>
      </c>
      <c r="U2" s="8">
        <f>G2+J2</f>
        <v>4</v>
      </c>
      <c r="V2" s="8">
        <f>ROUND(U2/4*100,0)</f>
        <v>100</v>
      </c>
      <c r="W2" s="8">
        <f>C2+K2</f>
        <v>5</v>
      </c>
      <c r="X2" s="8">
        <f>ROUND(W2/5*100,0)</f>
        <v>100</v>
      </c>
      <c r="Y2" s="8">
        <f>H2+L2+P2</f>
        <v>9</v>
      </c>
      <c r="Z2" s="8">
        <f>ROUND(Y2/9*100,0)</f>
        <v>100</v>
      </c>
      <c r="AA2" s="8">
        <f>B2+E2+M2+N2</f>
        <v>10</v>
      </c>
      <c r="AB2" s="8">
        <f>ROUND(AA2/10*100,0)</f>
        <v>100</v>
      </c>
      <c r="AC2" s="8">
        <f>D2+F2+I2+O2</f>
        <v>8</v>
      </c>
      <c r="AD2" s="8">
        <f>ROUND(AC2/8*100,0)</f>
        <v>100</v>
      </c>
      <c r="AF2" s="11" t="s">
        <v>53</v>
      </c>
      <c r="AG2" s="11" t="s">
        <v>53</v>
      </c>
      <c r="AH2" s="11" t="s">
        <v>54</v>
      </c>
      <c r="AI2" s="11" t="s">
        <v>54</v>
      </c>
      <c r="AJ2" s="11" t="s">
        <v>54</v>
      </c>
      <c r="AK2" s="11" t="s">
        <v>54</v>
      </c>
      <c r="AL2" s="11" t="s">
        <v>54</v>
      </c>
      <c r="AM2" s="11" t="s">
        <v>54</v>
      </c>
      <c r="AN2" s="11" t="s">
        <v>54</v>
      </c>
      <c r="AO2" s="11" t="s">
        <v>54</v>
      </c>
      <c r="AP2" s="11" t="s">
        <v>54</v>
      </c>
      <c r="AQ2" s="11" t="s">
        <v>54</v>
      </c>
      <c r="AR2" s="11" t="s">
        <v>54</v>
      </c>
      <c r="AS2" s="11" t="s">
        <v>54</v>
      </c>
      <c r="AT2" s="11" t="s">
        <v>54</v>
      </c>
      <c r="AU2" s="11" t="s">
        <v>55</v>
      </c>
      <c r="AV2" s="11" t="s">
        <v>56</v>
      </c>
      <c r="AW2" s="11" t="s">
        <v>57</v>
      </c>
    </row>
    <row r="3" spans="1:49" x14ac:dyDescent="0.25">
      <c r="A3" s="4" t="s">
        <v>2</v>
      </c>
      <c r="B3" s="9">
        <v>2</v>
      </c>
      <c r="C3" s="6">
        <v>2</v>
      </c>
      <c r="D3" s="7">
        <v>2</v>
      </c>
      <c r="E3" s="6">
        <v>2</v>
      </c>
      <c r="F3" s="6">
        <v>2</v>
      </c>
      <c r="G3" s="6">
        <v>2</v>
      </c>
      <c r="H3" s="6">
        <v>5</v>
      </c>
      <c r="I3" s="6">
        <v>3</v>
      </c>
      <c r="J3" s="6">
        <v>2</v>
      </c>
      <c r="K3" s="6">
        <v>3</v>
      </c>
      <c r="L3" s="6">
        <v>3</v>
      </c>
      <c r="M3" s="6">
        <v>4</v>
      </c>
      <c r="N3" s="6">
        <v>2</v>
      </c>
      <c r="O3" s="6">
        <v>1</v>
      </c>
      <c r="P3" s="6">
        <v>1</v>
      </c>
      <c r="Q3" s="7">
        <f>SUM(B3:P3)</f>
        <v>36</v>
      </c>
      <c r="R3" s="7">
        <f>Q3/Q$28*100</f>
        <v>100</v>
      </c>
      <c r="S3" s="7">
        <f t="shared" si="0"/>
        <v>100</v>
      </c>
      <c r="U3" s="8">
        <f t="shared" ref="U3:U26" si="1">G3+J3</f>
        <v>4</v>
      </c>
      <c r="V3" s="8">
        <f t="shared" ref="V3:V26" si="2">ROUND(U3/4*100,0)</f>
        <v>100</v>
      </c>
      <c r="W3" s="8">
        <f t="shared" ref="W3:W26" si="3">C3+K3</f>
        <v>5</v>
      </c>
      <c r="X3" s="8">
        <f t="shared" ref="X3:X26" si="4">ROUND(W3/5*100,0)</f>
        <v>100</v>
      </c>
      <c r="Y3" s="8">
        <f t="shared" ref="Y3:Y26" si="5">H3+L3+P3</f>
        <v>9</v>
      </c>
      <c r="Z3" s="8">
        <f t="shared" ref="Z3:Z26" si="6">ROUND(Y3/9*100,0)</f>
        <v>100</v>
      </c>
      <c r="AA3" s="8">
        <f t="shared" ref="AA3:AA26" si="7">B3+E3+M3+N3</f>
        <v>10</v>
      </c>
      <c r="AB3" s="8">
        <f t="shared" ref="AB3:AB26" si="8">ROUND(AA3/10*100,0)</f>
        <v>100</v>
      </c>
      <c r="AC3" s="8">
        <f t="shared" ref="AC3:AC26" si="9">D3+F3+I3+O3</f>
        <v>8</v>
      </c>
      <c r="AD3" s="8">
        <f t="shared" ref="AD3:AD26" si="10">ROUND(AC3/8*100,0)</f>
        <v>100</v>
      </c>
      <c r="AF3" s="11" t="s">
        <v>53</v>
      </c>
      <c r="AG3" s="11" t="s">
        <v>53</v>
      </c>
      <c r="AH3" s="11" t="s">
        <v>54</v>
      </c>
      <c r="AI3" s="11" t="s">
        <v>54</v>
      </c>
      <c r="AJ3" s="11" t="s">
        <v>54</v>
      </c>
      <c r="AK3" s="11" t="s">
        <v>54</v>
      </c>
      <c r="AL3" s="11" t="s">
        <v>54</v>
      </c>
      <c r="AM3" s="11" t="s">
        <v>54</v>
      </c>
      <c r="AN3" s="11" t="s">
        <v>54</v>
      </c>
      <c r="AO3" s="11" t="s">
        <v>54</v>
      </c>
      <c r="AP3" s="11" t="s">
        <v>54</v>
      </c>
      <c r="AQ3" s="11" t="s">
        <v>54</v>
      </c>
      <c r="AR3" s="11" t="s">
        <v>54</v>
      </c>
      <c r="AS3" s="11" t="s">
        <v>54</v>
      </c>
      <c r="AT3" s="11" t="s">
        <v>54</v>
      </c>
      <c r="AU3" s="11" t="s">
        <v>58</v>
      </c>
      <c r="AV3" s="11" t="s">
        <v>59</v>
      </c>
      <c r="AW3" s="11" t="s">
        <v>57</v>
      </c>
    </row>
    <row r="4" spans="1:49" x14ac:dyDescent="0.25">
      <c r="A4" s="4" t="s">
        <v>3</v>
      </c>
      <c r="B4" s="5">
        <v>2</v>
      </c>
      <c r="C4" s="6">
        <v>2</v>
      </c>
      <c r="D4" s="7">
        <v>2</v>
      </c>
      <c r="E4" s="6">
        <v>2</v>
      </c>
      <c r="F4" s="6">
        <v>2</v>
      </c>
      <c r="G4" s="6">
        <v>2</v>
      </c>
      <c r="H4" s="6">
        <v>5</v>
      </c>
      <c r="I4" s="6">
        <v>3</v>
      </c>
      <c r="J4" s="6">
        <v>2</v>
      </c>
      <c r="K4" s="6">
        <v>3</v>
      </c>
      <c r="L4" s="6">
        <v>3</v>
      </c>
      <c r="M4" s="6">
        <v>4</v>
      </c>
      <c r="N4" s="6">
        <v>2</v>
      </c>
      <c r="O4" s="6">
        <v>0</v>
      </c>
      <c r="P4" s="6">
        <v>1</v>
      </c>
      <c r="Q4" s="7">
        <f t="shared" ref="Q4:Q26" si="11">SUM(B4:P4)</f>
        <v>35</v>
      </c>
      <c r="R4" s="7">
        <f t="shared" ref="R4:R26" si="12">Q4/Q$28*100</f>
        <v>97.222222222222214</v>
      </c>
      <c r="S4" s="7">
        <f t="shared" ref="S4:S26" si="13">ROUND(R4,0)</f>
        <v>97</v>
      </c>
      <c r="U4" s="8">
        <f t="shared" si="1"/>
        <v>4</v>
      </c>
      <c r="V4" s="8">
        <f t="shared" si="2"/>
        <v>100</v>
      </c>
      <c r="W4" s="8">
        <f t="shared" si="3"/>
        <v>5</v>
      </c>
      <c r="X4" s="8">
        <f t="shared" si="4"/>
        <v>100</v>
      </c>
      <c r="Y4" s="8">
        <f t="shared" si="5"/>
        <v>9</v>
      </c>
      <c r="Z4" s="8">
        <f t="shared" si="6"/>
        <v>100</v>
      </c>
      <c r="AA4" s="8">
        <f t="shared" si="7"/>
        <v>10</v>
      </c>
      <c r="AB4" s="8">
        <f t="shared" si="8"/>
        <v>100</v>
      </c>
      <c r="AC4" s="8">
        <f t="shared" si="9"/>
        <v>7</v>
      </c>
      <c r="AD4" s="8">
        <f t="shared" si="10"/>
        <v>88</v>
      </c>
      <c r="AF4" s="11" t="s">
        <v>53</v>
      </c>
      <c r="AG4" s="11" t="s">
        <v>53</v>
      </c>
      <c r="AH4" s="11" t="s">
        <v>54</v>
      </c>
      <c r="AI4" s="11" t="s">
        <v>54</v>
      </c>
      <c r="AJ4" s="11" t="s">
        <v>54</v>
      </c>
      <c r="AK4" s="11" t="s">
        <v>54</v>
      </c>
      <c r="AL4" s="11" t="s">
        <v>54</v>
      </c>
      <c r="AM4" s="11" t="s">
        <v>54</v>
      </c>
      <c r="AN4" s="11" t="s">
        <v>54</v>
      </c>
      <c r="AO4" s="11" t="s">
        <v>54</v>
      </c>
      <c r="AP4" s="11" t="s">
        <v>54</v>
      </c>
      <c r="AQ4" s="11" t="s">
        <v>54</v>
      </c>
      <c r="AR4" s="11" t="s">
        <v>54</v>
      </c>
      <c r="AS4" s="11" t="s">
        <v>60</v>
      </c>
      <c r="AT4" s="11" t="s">
        <v>54</v>
      </c>
      <c r="AU4" s="11" t="s">
        <v>61</v>
      </c>
      <c r="AV4" s="11" t="s">
        <v>62</v>
      </c>
      <c r="AW4" s="11" t="s">
        <v>57</v>
      </c>
    </row>
    <row r="5" spans="1:49" x14ac:dyDescent="0.25">
      <c r="A5" s="4" t="s">
        <v>4</v>
      </c>
      <c r="B5" s="9">
        <v>2</v>
      </c>
      <c r="C5" s="6">
        <v>2</v>
      </c>
      <c r="D5" s="7">
        <v>2</v>
      </c>
      <c r="E5" s="6">
        <v>0</v>
      </c>
      <c r="F5" s="6">
        <v>2</v>
      </c>
      <c r="G5" s="6">
        <v>0</v>
      </c>
      <c r="H5" s="6">
        <v>3</v>
      </c>
      <c r="I5" s="6">
        <v>3</v>
      </c>
      <c r="J5" s="6">
        <v>2</v>
      </c>
      <c r="K5" s="6">
        <v>3</v>
      </c>
      <c r="L5" s="6">
        <v>3</v>
      </c>
      <c r="M5" s="6">
        <v>2</v>
      </c>
      <c r="N5" s="6">
        <v>2</v>
      </c>
      <c r="O5" s="6">
        <v>1</v>
      </c>
      <c r="P5" s="6">
        <v>1</v>
      </c>
      <c r="Q5" s="7">
        <f t="shared" si="11"/>
        <v>28</v>
      </c>
      <c r="R5" s="7">
        <f t="shared" si="12"/>
        <v>77.777777777777786</v>
      </c>
      <c r="S5" s="7">
        <f t="shared" si="13"/>
        <v>78</v>
      </c>
      <c r="U5" s="8">
        <f t="shared" si="1"/>
        <v>2</v>
      </c>
      <c r="V5" s="8">
        <f t="shared" si="2"/>
        <v>50</v>
      </c>
      <c r="W5" s="8">
        <f t="shared" si="3"/>
        <v>5</v>
      </c>
      <c r="X5" s="8">
        <f t="shared" si="4"/>
        <v>100</v>
      </c>
      <c r="Y5" s="8">
        <f t="shared" si="5"/>
        <v>7</v>
      </c>
      <c r="Z5" s="8">
        <f t="shared" si="6"/>
        <v>78</v>
      </c>
      <c r="AA5" s="8">
        <f t="shared" si="7"/>
        <v>6</v>
      </c>
      <c r="AB5" s="8">
        <f t="shared" si="8"/>
        <v>60</v>
      </c>
      <c r="AC5" s="8">
        <f t="shared" si="9"/>
        <v>8</v>
      </c>
      <c r="AD5" s="8">
        <f t="shared" si="10"/>
        <v>100</v>
      </c>
      <c r="AF5" s="11" t="s">
        <v>53</v>
      </c>
      <c r="AG5" s="11" t="s">
        <v>53</v>
      </c>
      <c r="AH5" s="11" t="s">
        <v>54</v>
      </c>
      <c r="AI5" s="11" t="s">
        <v>63</v>
      </c>
      <c r="AJ5" s="11" t="s">
        <v>54</v>
      </c>
      <c r="AK5" s="11" t="s">
        <v>64</v>
      </c>
      <c r="AL5" s="11" t="s">
        <v>65</v>
      </c>
      <c r="AM5" s="11" t="s">
        <v>54</v>
      </c>
      <c r="AN5" s="11" t="s">
        <v>54</v>
      </c>
      <c r="AO5" s="11" t="s">
        <v>54</v>
      </c>
      <c r="AP5" s="11" t="s">
        <v>54</v>
      </c>
      <c r="AQ5" s="11" t="s">
        <v>66</v>
      </c>
      <c r="AR5" s="11" t="s">
        <v>67</v>
      </c>
      <c r="AS5" s="11" t="s">
        <v>54</v>
      </c>
      <c r="AT5" s="11" t="s">
        <v>54</v>
      </c>
      <c r="AU5" s="11" t="s">
        <v>68</v>
      </c>
      <c r="AV5" s="11" t="s">
        <v>69</v>
      </c>
      <c r="AW5" s="11" t="s">
        <v>70</v>
      </c>
    </row>
    <row r="6" spans="1:49" x14ac:dyDescent="0.25">
      <c r="A6" s="4" t="s">
        <v>5</v>
      </c>
      <c r="B6" s="9">
        <v>2</v>
      </c>
      <c r="C6" s="6">
        <v>2</v>
      </c>
      <c r="D6" s="7">
        <v>2</v>
      </c>
      <c r="E6" s="6">
        <v>2</v>
      </c>
      <c r="F6" s="6">
        <v>2</v>
      </c>
      <c r="G6" s="6">
        <v>0</v>
      </c>
      <c r="H6" s="6">
        <v>5</v>
      </c>
      <c r="I6" s="6">
        <v>3</v>
      </c>
      <c r="J6" s="6">
        <v>2</v>
      </c>
      <c r="K6" s="6">
        <v>2</v>
      </c>
      <c r="L6" s="6">
        <v>2</v>
      </c>
      <c r="M6" s="6">
        <v>3</v>
      </c>
      <c r="N6" s="6">
        <v>2</v>
      </c>
      <c r="O6" s="6">
        <v>0</v>
      </c>
      <c r="P6" s="6">
        <v>1</v>
      </c>
      <c r="Q6" s="7">
        <f t="shared" si="11"/>
        <v>30</v>
      </c>
      <c r="R6" s="7">
        <f t="shared" si="12"/>
        <v>83.333333333333343</v>
      </c>
      <c r="S6" s="7">
        <f t="shared" si="13"/>
        <v>83</v>
      </c>
      <c r="U6" s="8">
        <f t="shared" si="1"/>
        <v>2</v>
      </c>
      <c r="V6" s="8">
        <f t="shared" si="2"/>
        <v>50</v>
      </c>
      <c r="W6" s="8">
        <f t="shared" si="3"/>
        <v>4</v>
      </c>
      <c r="X6" s="8">
        <f t="shared" si="4"/>
        <v>80</v>
      </c>
      <c r="Y6" s="8">
        <f t="shared" si="5"/>
        <v>8</v>
      </c>
      <c r="Z6" s="8">
        <f t="shared" si="6"/>
        <v>89</v>
      </c>
      <c r="AA6" s="8">
        <f t="shared" si="7"/>
        <v>9</v>
      </c>
      <c r="AB6" s="8">
        <f t="shared" si="8"/>
        <v>90</v>
      </c>
      <c r="AC6" s="8">
        <f t="shared" si="9"/>
        <v>7</v>
      </c>
      <c r="AD6" s="8">
        <f t="shared" si="10"/>
        <v>88</v>
      </c>
      <c r="AF6" s="11" t="s">
        <v>53</v>
      </c>
      <c r="AG6" s="11" t="s">
        <v>53</v>
      </c>
      <c r="AH6" s="11" t="s">
        <v>54</v>
      </c>
      <c r="AI6" s="11" t="s">
        <v>54</v>
      </c>
      <c r="AJ6" s="11" t="s">
        <v>54</v>
      </c>
      <c r="AK6" s="11" t="s">
        <v>71</v>
      </c>
      <c r="AL6" s="11" t="s">
        <v>54</v>
      </c>
      <c r="AM6" s="11" t="s">
        <v>54</v>
      </c>
      <c r="AN6" s="11" t="s">
        <v>54</v>
      </c>
      <c r="AO6" s="11" t="s">
        <v>72</v>
      </c>
      <c r="AP6" s="11" t="s">
        <v>73</v>
      </c>
      <c r="AQ6" s="11" t="s">
        <v>74</v>
      </c>
      <c r="AR6" s="11" t="s">
        <v>54</v>
      </c>
      <c r="AS6" s="11" t="s">
        <v>75</v>
      </c>
      <c r="AT6" s="11" t="s">
        <v>54</v>
      </c>
      <c r="AU6" s="11" t="s">
        <v>76</v>
      </c>
      <c r="AV6" s="11" t="s">
        <v>77</v>
      </c>
      <c r="AW6" s="11" t="s">
        <v>70</v>
      </c>
    </row>
    <row r="7" spans="1:49" x14ac:dyDescent="0.25">
      <c r="A7" s="4" t="s">
        <v>6</v>
      </c>
      <c r="B7" s="9">
        <v>2</v>
      </c>
      <c r="C7" s="6">
        <v>2</v>
      </c>
      <c r="D7" s="7">
        <v>2</v>
      </c>
      <c r="E7" s="6">
        <v>2</v>
      </c>
      <c r="F7" s="6">
        <v>2</v>
      </c>
      <c r="G7" s="6">
        <v>0</v>
      </c>
      <c r="H7" s="6">
        <v>5</v>
      </c>
      <c r="I7" s="6">
        <v>3</v>
      </c>
      <c r="J7" s="6">
        <v>2</v>
      </c>
      <c r="K7" s="6">
        <v>3</v>
      </c>
      <c r="L7" s="6">
        <v>3</v>
      </c>
      <c r="M7" s="6">
        <v>4</v>
      </c>
      <c r="N7" s="6">
        <v>2</v>
      </c>
      <c r="O7" s="6">
        <v>1</v>
      </c>
      <c r="P7" s="6">
        <v>1</v>
      </c>
      <c r="Q7" s="7">
        <f t="shared" si="11"/>
        <v>34</v>
      </c>
      <c r="R7" s="7">
        <f t="shared" si="12"/>
        <v>94.444444444444443</v>
      </c>
      <c r="S7" s="7">
        <f t="shared" si="13"/>
        <v>94</v>
      </c>
      <c r="U7" s="8">
        <f t="shared" si="1"/>
        <v>2</v>
      </c>
      <c r="V7" s="8">
        <f t="shared" si="2"/>
        <v>50</v>
      </c>
      <c r="W7" s="8">
        <f t="shared" si="3"/>
        <v>5</v>
      </c>
      <c r="X7" s="8">
        <f t="shared" si="4"/>
        <v>100</v>
      </c>
      <c r="Y7" s="8">
        <f t="shared" si="5"/>
        <v>9</v>
      </c>
      <c r="Z7" s="8">
        <f t="shared" si="6"/>
        <v>100</v>
      </c>
      <c r="AA7" s="8">
        <f t="shared" si="7"/>
        <v>10</v>
      </c>
      <c r="AB7" s="8">
        <f t="shared" si="8"/>
        <v>100</v>
      </c>
      <c r="AC7" s="8">
        <f t="shared" si="9"/>
        <v>8</v>
      </c>
      <c r="AD7" s="8">
        <f t="shared" si="10"/>
        <v>100</v>
      </c>
      <c r="AF7" s="11" t="s">
        <v>53</v>
      </c>
      <c r="AG7" s="11" t="s">
        <v>53</v>
      </c>
      <c r="AH7" s="11" t="s">
        <v>54</v>
      </c>
      <c r="AI7" s="11" t="s">
        <v>54</v>
      </c>
      <c r="AJ7" s="11" t="s">
        <v>54</v>
      </c>
      <c r="AK7" s="11" t="s">
        <v>78</v>
      </c>
      <c r="AL7" s="11" t="s">
        <v>54</v>
      </c>
      <c r="AM7" s="11" t="s">
        <v>54</v>
      </c>
      <c r="AN7" s="11" t="s">
        <v>54</v>
      </c>
      <c r="AO7" s="11" t="s">
        <v>54</v>
      </c>
      <c r="AP7" s="11" t="s">
        <v>54</v>
      </c>
      <c r="AQ7" s="11" t="s">
        <v>54</v>
      </c>
      <c r="AR7" s="11" t="s">
        <v>54</v>
      </c>
      <c r="AS7" s="11" t="s">
        <v>54</v>
      </c>
      <c r="AT7" s="11" t="s">
        <v>54</v>
      </c>
      <c r="AU7" s="11" t="s">
        <v>79</v>
      </c>
      <c r="AV7" s="11" t="s">
        <v>80</v>
      </c>
      <c r="AW7" s="11" t="s">
        <v>57</v>
      </c>
    </row>
    <row r="8" spans="1:49" x14ac:dyDescent="0.25">
      <c r="A8" s="4" t="s">
        <v>7</v>
      </c>
      <c r="B8" s="9">
        <v>2</v>
      </c>
      <c r="C8" s="6">
        <v>2</v>
      </c>
      <c r="D8" s="7">
        <v>2</v>
      </c>
      <c r="E8" s="6">
        <v>2</v>
      </c>
      <c r="F8" s="6">
        <v>0</v>
      </c>
      <c r="G8" s="6">
        <v>2</v>
      </c>
      <c r="H8" s="6">
        <v>5</v>
      </c>
      <c r="I8" s="6">
        <v>3</v>
      </c>
      <c r="J8" s="6">
        <v>2</v>
      </c>
      <c r="K8" s="6">
        <v>3</v>
      </c>
      <c r="L8" s="6">
        <v>3</v>
      </c>
      <c r="M8" s="6">
        <v>4</v>
      </c>
      <c r="N8" s="6">
        <v>2</v>
      </c>
      <c r="O8" s="6">
        <v>1</v>
      </c>
      <c r="P8" s="6">
        <v>1</v>
      </c>
      <c r="Q8" s="7">
        <f t="shared" si="11"/>
        <v>34</v>
      </c>
      <c r="R8" s="7">
        <f t="shared" si="12"/>
        <v>94.444444444444443</v>
      </c>
      <c r="S8" s="7">
        <f t="shared" si="13"/>
        <v>94</v>
      </c>
      <c r="U8" s="8">
        <f t="shared" si="1"/>
        <v>4</v>
      </c>
      <c r="V8" s="8">
        <f t="shared" si="2"/>
        <v>100</v>
      </c>
      <c r="W8" s="8">
        <f t="shared" si="3"/>
        <v>5</v>
      </c>
      <c r="X8" s="8">
        <f t="shared" si="4"/>
        <v>100</v>
      </c>
      <c r="Y8" s="8">
        <f t="shared" si="5"/>
        <v>9</v>
      </c>
      <c r="Z8" s="8">
        <f t="shared" si="6"/>
        <v>100</v>
      </c>
      <c r="AA8" s="8">
        <f t="shared" si="7"/>
        <v>10</v>
      </c>
      <c r="AB8" s="8">
        <f t="shared" si="8"/>
        <v>100</v>
      </c>
      <c r="AC8" s="8">
        <f t="shared" si="9"/>
        <v>6</v>
      </c>
      <c r="AD8" s="8">
        <f t="shared" si="10"/>
        <v>75</v>
      </c>
      <c r="AF8" s="11" t="s">
        <v>53</v>
      </c>
      <c r="AG8" s="11" t="s">
        <v>53</v>
      </c>
      <c r="AH8" s="11" t="s">
        <v>54</v>
      </c>
      <c r="AI8" s="11" t="s">
        <v>54</v>
      </c>
      <c r="AJ8" s="11" t="s">
        <v>81</v>
      </c>
      <c r="AK8" s="11" t="s">
        <v>54</v>
      </c>
      <c r="AL8" s="11" t="s">
        <v>54</v>
      </c>
      <c r="AM8" s="11" t="s">
        <v>54</v>
      </c>
      <c r="AN8" s="11" t="s">
        <v>54</v>
      </c>
      <c r="AO8" s="11" t="s">
        <v>54</v>
      </c>
      <c r="AP8" s="11" t="s">
        <v>54</v>
      </c>
      <c r="AQ8" s="11" t="s">
        <v>54</v>
      </c>
      <c r="AR8" s="11" t="s">
        <v>54</v>
      </c>
      <c r="AS8" s="11" t="s">
        <v>54</v>
      </c>
      <c r="AT8" s="11" t="s">
        <v>54</v>
      </c>
      <c r="AU8" s="11" t="s">
        <v>82</v>
      </c>
      <c r="AV8" s="11" t="s">
        <v>83</v>
      </c>
      <c r="AW8" s="11" t="s">
        <v>57</v>
      </c>
    </row>
    <row r="9" spans="1:49" x14ac:dyDescent="0.25">
      <c r="A9" s="4" t="s">
        <v>8</v>
      </c>
      <c r="B9" s="9">
        <v>2</v>
      </c>
      <c r="C9" s="6">
        <v>2</v>
      </c>
      <c r="D9" s="7">
        <v>2</v>
      </c>
      <c r="E9" s="6">
        <v>2</v>
      </c>
      <c r="F9" s="6">
        <v>2</v>
      </c>
      <c r="G9" s="6">
        <v>0</v>
      </c>
      <c r="H9" s="6">
        <v>4</v>
      </c>
      <c r="I9" s="6">
        <v>2</v>
      </c>
      <c r="J9" s="6">
        <v>2</v>
      </c>
      <c r="K9" s="6">
        <v>3</v>
      </c>
      <c r="L9" s="6">
        <v>3</v>
      </c>
      <c r="M9" s="6">
        <v>2</v>
      </c>
      <c r="N9" s="6">
        <v>1</v>
      </c>
      <c r="O9" s="6">
        <v>1</v>
      </c>
      <c r="P9" s="6">
        <v>1</v>
      </c>
      <c r="Q9" s="7">
        <f t="shared" si="11"/>
        <v>29</v>
      </c>
      <c r="R9" s="7">
        <f t="shared" si="12"/>
        <v>80.555555555555557</v>
      </c>
      <c r="S9" s="7">
        <f t="shared" si="13"/>
        <v>81</v>
      </c>
      <c r="U9" s="8">
        <f t="shared" si="1"/>
        <v>2</v>
      </c>
      <c r="V9" s="8">
        <f t="shared" si="2"/>
        <v>50</v>
      </c>
      <c r="W9" s="8">
        <f t="shared" si="3"/>
        <v>5</v>
      </c>
      <c r="X9" s="8">
        <f t="shared" si="4"/>
        <v>100</v>
      </c>
      <c r="Y9" s="8">
        <f t="shared" si="5"/>
        <v>8</v>
      </c>
      <c r="Z9" s="8">
        <f t="shared" si="6"/>
        <v>89</v>
      </c>
      <c r="AA9" s="8">
        <f t="shared" si="7"/>
        <v>7</v>
      </c>
      <c r="AB9" s="8">
        <f t="shared" si="8"/>
        <v>70</v>
      </c>
      <c r="AC9" s="8">
        <f t="shared" si="9"/>
        <v>7</v>
      </c>
      <c r="AD9" s="8">
        <f t="shared" si="10"/>
        <v>88</v>
      </c>
      <c r="AF9" s="11" t="s">
        <v>53</v>
      </c>
      <c r="AG9" s="11" t="s">
        <v>53</v>
      </c>
      <c r="AH9" s="11" t="s">
        <v>54</v>
      </c>
      <c r="AI9" s="11" t="s">
        <v>54</v>
      </c>
      <c r="AJ9" s="11" t="s">
        <v>54</v>
      </c>
      <c r="AK9" s="11" t="s">
        <v>71</v>
      </c>
      <c r="AL9" s="11" t="s">
        <v>84</v>
      </c>
      <c r="AM9" s="11" t="s">
        <v>85</v>
      </c>
      <c r="AN9" s="11" t="s">
        <v>54</v>
      </c>
      <c r="AO9" s="11" t="s">
        <v>54</v>
      </c>
      <c r="AP9" s="11" t="s">
        <v>54</v>
      </c>
      <c r="AQ9" s="11" t="s">
        <v>86</v>
      </c>
      <c r="AR9" s="11" t="s">
        <v>87</v>
      </c>
      <c r="AS9" s="11" t="s">
        <v>54</v>
      </c>
      <c r="AT9" s="11" t="s">
        <v>54</v>
      </c>
      <c r="AU9" s="11" t="s">
        <v>88</v>
      </c>
      <c r="AV9" s="11" t="s">
        <v>89</v>
      </c>
      <c r="AW9" s="11" t="s">
        <v>57</v>
      </c>
    </row>
    <row r="10" spans="1:49" x14ac:dyDescent="0.25">
      <c r="A10" s="4" t="s">
        <v>9</v>
      </c>
      <c r="B10" s="9">
        <v>2</v>
      </c>
      <c r="C10" s="6">
        <v>2</v>
      </c>
      <c r="D10" s="7">
        <v>2</v>
      </c>
      <c r="E10" s="6">
        <v>2</v>
      </c>
      <c r="F10" s="6">
        <v>2</v>
      </c>
      <c r="G10" s="6">
        <v>2</v>
      </c>
      <c r="H10" s="6">
        <v>5</v>
      </c>
      <c r="I10" s="6">
        <v>3</v>
      </c>
      <c r="J10" s="6">
        <v>2</v>
      </c>
      <c r="K10" s="6">
        <v>3</v>
      </c>
      <c r="L10" s="6">
        <v>1</v>
      </c>
      <c r="M10" s="6">
        <v>4</v>
      </c>
      <c r="N10" s="6">
        <v>2</v>
      </c>
      <c r="O10" s="6">
        <v>1</v>
      </c>
      <c r="P10" s="6">
        <v>1</v>
      </c>
      <c r="Q10" s="7">
        <f t="shared" si="11"/>
        <v>34</v>
      </c>
      <c r="R10" s="7">
        <f t="shared" si="12"/>
        <v>94.444444444444443</v>
      </c>
      <c r="S10" s="7">
        <f t="shared" si="13"/>
        <v>94</v>
      </c>
      <c r="U10" s="8">
        <f t="shared" si="1"/>
        <v>4</v>
      </c>
      <c r="V10" s="8">
        <f t="shared" si="2"/>
        <v>100</v>
      </c>
      <c r="W10" s="8">
        <f t="shared" si="3"/>
        <v>5</v>
      </c>
      <c r="X10" s="8">
        <f t="shared" si="4"/>
        <v>100</v>
      </c>
      <c r="Y10" s="8">
        <f t="shared" si="5"/>
        <v>7</v>
      </c>
      <c r="Z10" s="8">
        <f t="shared" si="6"/>
        <v>78</v>
      </c>
      <c r="AA10" s="8">
        <f t="shared" si="7"/>
        <v>10</v>
      </c>
      <c r="AB10" s="8">
        <f t="shared" si="8"/>
        <v>100</v>
      </c>
      <c r="AC10" s="8">
        <f t="shared" si="9"/>
        <v>8</v>
      </c>
      <c r="AD10" s="8">
        <f t="shared" si="10"/>
        <v>100</v>
      </c>
      <c r="AF10" s="11" t="s">
        <v>53</v>
      </c>
      <c r="AG10" s="11" t="s">
        <v>53</v>
      </c>
      <c r="AH10" s="11" t="s">
        <v>54</v>
      </c>
      <c r="AI10" s="11" t="s">
        <v>54</v>
      </c>
      <c r="AJ10" s="11" t="s">
        <v>54</v>
      </c>
      <c r="AK10" s="11" t="s">
        <v>54</v>
      </c>
      <c r="AL10" s="11" t="s">
        <v>54</v>
      </c>
      <c r="AM10" s="11" t="s">
        <v>54</v>
      </c>
      <c r="AN10" s="11" t="s">
        <v>54</v>
      </c>
      <c r="AO10" s="11" t="s">
        <v>54</v>
      </c>
      <c r="AP10" s="11" t="s">
        <v>90</v>
      </c>
      <c r="AQ10" s="11" t="s">
        <v>54</v>
      </c>
      <c r="AR10" s="11" t="s">
        <v>54</v>
      </c>
      <c r="AS10" s="11" t="s">
        <v>54</v>
      </c>
      <c r="AT10" s="11" t="s">
        <v>54</v>
      </c>
      <c r="AU10" s="11" t="s">
        <v>91</v>
      </c>
      <c r="AV10" s="11" t="s">
        <v>92</v>
      </c>
      <c r="AW10" s="11" t="s">
        <v>57</v>
      </c>
    </row>
    <row r="11" spans="1:49" x14ac:dyDescent="0.25">
      <c r="A11" s="4" t="s">
        <v>10</v>
      </c>
      <c r="B11" s="9">
        <v>2</v>
      </c>
      <c r="C11" s="6">
        <v>2</v>
      </c>
      <c r="D11" s="7">
        <v>2</v>
      </c>
      <c r="E11" s="6">
        <v>2</v>
      </c>
      <c r="F11" s="6">
        <v>0</v>
      </c>
      <c r="G11" s="6">
        <v>0</v>
      </c>
      <c r="H11" s="6">
        <v>5</v>
      </c>
      <c r="I11" s="6">
        <v>3</v>
      </c>
      <c r="J11" s="6">
        <v>2</v>
      </c>
      <c r="K11" s="6">
        <v>3</v>
      </c>
      <c r="L11" s="6">
        <v>3</v>
      </c>
      <c r="M11" s="6">
        <v>4</v>
      </c>
      <c r="N11" s="6">
        <v>2</v>
      </c>
      <c r="O11" s="6">
        <v>0</v>
      </c>
      <c r="P11" s="6">
        <v>1</v>
      </c>
      <c r="Q11" s="7">
        <f t="shared" si="11"/>
        <v>31</v>
      </c>
      <c r="R11" s="7">
        <f t="shared" si="12"/>
        <v>86.111111111111114</v>
      </c>
      <c r="S11" s="7">
        <f t="shared" si="13"/>
        <v>86</v>
      </c>
      <c r="U11" s="8">
        <f t="shared" si="1"/>
        <v>2</v>
      </c>
      <c r="V11" s="8">
        <f t="shared" si="2"/>
        <v>50</v>
      </c>
      <c r="W11" s="8">
        <f t="shared" si="3"/>
        <v>5</v>
      </c>
      <c r="X11" s="8">
        <f t="shared" si="4"/>
        <v>100</v>
      </c>
      <c r="Y11" s="8">
        <f t="shared" si="5"/>
        <v>9</v>
      </c>
      <c r="Z11" s="8">
        <f t="shared" si="6"/>
        <v>100</v>
      </c>
      <c r="AA11" s="8">
        <f t="shared" si="7"/>
        <v>10</v>
      </c>
      <c r="AB11" s="8">
        <f t="shared" si="8"/>
        <v>100</v>
      </c>
      <c r="AC11" s="8">
        <f t="shared" si="9"/>
        <v>5</v>
      </c>
      <c r="AD11" s="8">
        <f t="shared" si="10"/>
        <v>63</v>
      </c>
      <c r="AF11" s="11" t="s">
        <v>53</v>
      </c>
      <c r="AG11" s="11" t="s">
        <v>53</v>
      </c>
      <c r="AH11" s="11" t="s">
        <v>54</v>
      </c>
      <c r="AI11" s="11" t="s">
        <v>54</v>
      </c>
      <c r="AJ11" s="11" t="s">
        <v>93</v>
      </c>
      <c r="AK11" s="11" t="s">
        <v>71</v>
      </c>
      <c r="AL11" s="11" t="s">
        <v>54</v>
      </c>
      <c r="AM11" s="11" t="s">
        <v>54</v>
      </c>
      <c r="AN11" s="11" t="s">
        <v>54</v>
      </c>
      <c r="AO11" s="11" t="s">
        <v>54</v>
      </c>
      <c r="AP11" s="11" t="s">
        <v>54</v>
      </c>
      <c r="AQ11" s="11" t="s">
        <v>54</v>
      </c>
      <c r="AR11" s="11" t="s">
        <v>54</v>
      </c>
      <c r="AS11" s="11" t="s">
        <v>94</v>
      </c>
      <c r="AT11" s="11" t="s">
        <v>54</v>
      </c>
      <c r="AU11" s="11" t="s">
        <v>95</v>
      </c>
      <c r="AV11" s="11" t="s">
        <v>96</v>
      </c>
      <c r="AW11" s="11" t="s">
        <v>70</v>
      </c>
    </row>
    <row r="12" spans="1:49" x14ac:dyDescent="0.25">
      <c r="A12" s="4" t="s">
        <v>11</v>
      </c>
      <c r="B12" s="9">
        <v>2</v>
      </c>
      <c r="C12" s="6">
        <v>2</v>
      </c>
      <c r="D12" s="7">
        <v>2</v>
      </c>
      <c r="E12" s="6">
        <v>2</v>
      </c>
      <c r="F12" s="6">
        <v>2</v>
      </c>
      <c r="G12" s="6">
        <v>2</v>
      </c>
      <c r="H12" s="6">
        <v>5</v>
      </c>
      <c r="I12" s="6">
        <v>3</v>
      </c>
      <c r="J12" s="6">
        <v>2</v>
      </c>
      <c r="K12" s="6">
        <v>3</v>
      </c>
      <c r="L12" s="6">
        <v>3</v>
      </c>
      <c r="M12" s="6">
        <v>4</v>
      </c>
      <c r="N12" s="6">
        <v>2</v>
      </c>
      <c r="O12" s="6">
        <v>1</v>
      </c>
      <c r="P12" s="6">
        <v>1</v>
      </c>
      <c r="Q12" s="7">
        <f t="shared" si="11"/>
        <v>36</v>
      </c>
      <c r="R12" s="7">
        <f t="shared" si="12"/>
        <v>100</v>
      </c>
      <c r="S12" s="7">
        <f t="shared" si="13"/>
        <v>100</v>
      </c>
      <c r="U12" s="8">
        <f t="shared" si="1"/>
        <v>4</v>
      </c>
      <c r="V12" s="8">
        <f t="shared" si="2"/>
        <v>100</v>
      </c>
      <c r="W12" s="8">
        <f t="shared" si="3"/>
        <v>5</v>
      </c>
      <c r="X12" s="8">
        <f t="shared" si="4"/>
        <v>100</v>
      </c>
      <c r="Y12" s="8">
        <f t="shared" si="5"/>
        <v>9</v>
      </c>
      <c r="Z12" s="8">
        <f t="shared" si="6"/>
        <v>100</v>
      </c>
      <c r="AA12" s="8">
        <f t="shared" si="7"/>
        <v>10</v>
      </c>
      <c r="AB12" s="8">
        <f t="shared" si="8"/>
        <v>100</v>
      </c>
      <c r="AC12" s="8">
        <f t="shared" si="9"/>
        <v>8</v>
      </c>
      <c r="AD12" s="8">
        <f t="shared" si="10"/>
        <v>100</v>
      </c>
      <c r="AF12" s="11" t="s">
        <v>53</v>
      </c>
      <c r="AG12" s="11" t="s">
        <v>53</v>
      </c>
      <c r="AH12" s="11" t="s">
        <v>54</v>
      </c>
      <c r="AI12" s="11" t="s">
        <v>54</v>
      </c>
      <c r="AJ12" s="11" t="s">
        <v>54</v>
      </c>
      <c r="AK12" s="11" t="s">
        <v>54</v>
      </c>
      <c r="AL12" s="11" t="s">
        <v>54</v>
      </c>
      <c r="AM12" s="11" t="s">
        <v>54</v>
      </c>
      <c r="AN12" s="11" t="s">
        <v>54</v>
      </c>
      <c r="AO12" s="11" t="s">
        <v>54</v>
      </c>
      <c r="AP12" s="11" t="s">
        <v>54</v>
      </c>
      <c r="AQ12" s="11" t="s">
        <v>54</v>
      </c>
      <c r="AR12" s="11" t="s">
        <v>54</v>
      </c>
      <c r="AS12" s="11" t="s">
        <v>54</v>
      </c>
      <c r="AT12" s="11" t="s">
        <v>54</v>
      </c>
      <c r="AU12" s="11" t="s">
        <v>97</v>
      </c>
      <c r="AV12" s="11" t="s">
        <v>98</v>
      </c>
      <c r="AW12" s="11" t="s">
        <v>57</v>
      </c>
    </row>
    <row r="13" spans="1:49" x14ac:dyDescent="0.25">
      <c r="A13" s="4" t="s">
        <v>12</v>
      </c>
      <c r="B13" s="9">
        <v>2</v>
      </c>
      <c r="C13" s="6">
        <v>2</v>
      </c>
      <c r="D13" s="7">
        <v>2</v>
      </c>
      <c r="E13" s="6">
        <v>2</v>
      </c>
      <c r="F13" s="6">
        <v>2</v>
      </c>
      <c r="G13" s="6">
        <v>2</v>
      </c>
      <c r="H13" s="6">
        <v>5</v>
      </c>
      <c r="I13" s="6">
        <v>3</v>
      </c>
      <c r="J13" s="6">
        <v>2</v>
      </c>
      <c r="K13" s="6">
        <v>3</v>
      </c>
      <c r="L13" s="6">
        <v>3</v>
      </c>
      <c r="M13" s="6">
        <v>3</v>
      </c>
      <c r="N13" s="6">
        <v>2</v>
      </c>
      <c r="O13" s="6">
        <v>0</v>
      </c>
      <c r="P13" s="6">
        <v>1</v>
      </c>
      <c r="Q13" s="7">
        <f t="shared" si="11"/>
        <v>34</v>
      </c>
      <c r="R13" s="7">
        <f t="shared" si="12"/>
        <v>94.444444444444443</v>
      </c>
      <c r="S13" s="7">
        <f t="shared" si="13"/>
        <v>94</v>
      </c>
      <c r="U13" s="8">
        <f t="shared" si="1"/>
        <v>4</v>
      </c>
      <c r="V13" s="8">
        <f t="shared" si="2"/>
        <v>100</v>
      </c>
      <c r="W13" s="8">
        <f t="shared" si="3"/>
        <v>5</v>
      </c>
      <c r="X13" s="8">
        <f t="shared" si="4"/>
        <v>100</v>
      </c>
      <c r="Y13" s="8">
        <f t="shared" si="5"/>
        <v>9</v>
      </c>
      <c r="Z13" s="8">
        <f t="shared" si="6"/>
        <v>100</v>
      </c>
      <c r="AA13" s="8">
        <f t="shared" si="7"/>
        <v>9</v>
      </c>
      <c r="AB13" s="8">
        <f t="shared" si="8"/>
        <v>90</v>
      </c>
      <c r="AC13" s="8">
        <f t="shared" si="9"/>
        <v>7</v>
      </c>
      <c r="AD13" s="8">
        <f t="shared" si="10"/>
        <v>88</v>
      </c>
      <c r="AF13" s="11" t="s">
        <v>53</v>
      </c>
      <c r="AG13" s="11" t="s">
        <v>53</v>
      </c>
      <c r="AH13" s="11" t="s">
        <v>54</v>
      </c>
      <c r="AI13" s="11" t="s">
        <v>54</v>
      </c>
      <c r="AJ13" s="11" t="s">
        <v>54</v>
      </c>
      <c r="AK13" s="11" t="s">
        <v>54</v>
      </c>
      <c r="AL13" s="11" t="s">
        <v>54</v>
      </c>
      <c r="AM13" s="11" t="s">
        <v>54</v>
      </c>
      <c r="AN13" s="11" t="s">
        <v>54</v>
      </c>
      <c r="AO13" s="11" t="s">
        <v>54</v>
      </c>
      <c r="AP13" s="11" t="s">
        <v>54</v>
      </c>
      <c r="AQ13" s="11" t="s">
        <v>99</v>
      </c>
      <c r="AR13" s="11" t="s">
        <v>54</v>
      </c>
      <c r="AS13" s="11" t="s">
        <v>100</v>
      </c>
      <c r="AT13" s="11" t="s">
        <v>54</v>
      </c>
      <c r="AU13" s="11" t="s">
        <v>101</v>
      </c>
      <c r="AV13" s="11" t="s">
        <v>102</v>
      </c>
      <c r="AW13" s="11" t="s">
        <v>57</v>
      </c>
    </row>
    <row r="14" spans="1:49" x14ac:dyDescent="0.25">
      <c r="A14" s="4" t="s">
        <v>13</v>
      </c>
      <c r="B14" s="9">
        <v>2</v>
      </c>
      <c r="C14" s="6">
        <v>2</v>
      </c>
      <c r="D14" s="7">
        <v>2</v>
      </c>
      <c r="E14" s="6">
        <v>2</v>
      </c>
      <c r="F14" s="6">
        <v>0</v>
      </c>
      <c r="G14" s="6">
        <v>2</v>
      </c>
      <c r="H14" s="6">
        <v>5</v>
      </c>
      <c r="I14" s="6">
        <v>3</v>
      </c>
      <c r="J14" s="6">
        <v>2</v>
      </c>
      <c r="K14" s="6">
        <v>3</v>
      </c>
      <c r="L14" s="6">
        <v>3</v>
      </c>
      <c r="M14" s="6">
        <v>4</v>
      </c>
      <c r="N14" s="6">
        <v>2</v>
      </c>
      <c r="O14" s="6">
        <v>1</v>
      </c>
      <c r="P14" s="6">
        <v>1</v>
      </c>
      <c r="Q14" s="7">
        <f t="shared" si="11"/>
        <v>34</v>
      </c>
      <c r="R14" s="7">
        <f t="shared" si="12"/>
        <v>94.444444444444443</v>
      </c>
      <c r="S14" s="7">
        <f t="shared" si="13"/>
        <v>94</v>
      </c>
      <c r="U14" s="8">
        <f t="shared" si="1"/>
        <v>4</v>
      </c>
      <c r="V14" s="8">
        <f t="shared" si="2"/>
        <v>100</v>
      </c>
      <c r="W14" s="8">
        <f t="shared" si="3"/>
        <v>5</v>
      </c>
      <c r="X14" s="8">
        <f t="shared" si="4"/>
        <v>100</v>
      </c>
      <c r="Y14" s="8">
        <f t="shared" si="5"/>
        <v>9</v>
      </c>
      <c r="Z14" s="8">
        <f t="shared" si="6"/>
        <v>100</v>
      </c>
      <c r="AA14" s="8">
        <f t="shared" si="7"/>
        <v>10</v>
      </c>
      <c r="AB14" s="8">
        <f t="shared" si="8"/>
        <v>100</v>
      </c>
      <c r="AC14" s="8">
        <f t="shared" si="9"/>
        <v>6</v>
      </c>
      <c r="AD14" s="8">
        <f t="shared" si="10"/>
        <v>75</v>
      </c>
      <c r="AF14" s="11" t="s">
        <v>53</v>
      </c>
      <c r="AG14" s="11" t="s">
        <v>53</v>
      </c>
      <c r="AH14" s="11" t="s">
        <v>54</v>
      </c>
      <c r="AI14" s="11" t="s">
        <v>54</v>
      </c>
      <c r="AJ14" s="11" t="s">
        <v>93</v>
      </c>
      <c r="AK14" s="11" t="s">
        <v>54</v>
      </c>
      <c r="AL14" s="11" t="s">
        <v>54</v>
      </c>
      <c r="AM14" s="11" t="s">
        <v>54</v>
      </c>
      <c r="AN14" s="11" t="s">
        <v>54</v>
      </c>
      <c r="AO14" s="11" t="s">
        <v>54</v>
      </c>
      <c r="AP14" s="11" t="s">
        <v>54</v>
      </c>
      <c r="AQ14" s="11" t="s">
        <v>54</v>
      </c>
      <c r="AR14" s="11" t="s">
        <v>54</v>
      </c>
      <c r="AS14" s="11" t="s">
        <v>54</v>
      </c>
      <c r="AT14" s="11" t="s">
        <v>54</v>
      </c>
      <c r="AU14" s="11" t="s">
        <v>103</v>
      </c>
      <c r="AV14" s="11" t="s">
        <v>104</v>
      </c>
      <c r="AW14" s="11" t="s">
        <v>57</v>
      </c>
    </row>
    <row r="15" spans="1:49" x14ac:dyDescent="0.25">
      <c r="A15" s="4" t="s">
        <v>14</v>
      </c>
      <c r="B15" s="9">
        <v>2</v>
      </c>
      <c r="C15" s="6">
        <v>2</v>
      </c>
      <c r="D15" s="7">
        <v>2</v>
      </c>
      <c r="E15" s="6">
        <v>2</v>
      </c>
      <c r="F15" s="6">
        <v>2</v>
      </c>
      <c r="G15" s="6">
        <v>2</v>
      </c>
      <c r="H15" s="6">
        <v>4</v>
      </c>
      <c r="I15" s="6">
        <v>2</v>
      </c>
      <c r="J15" s="6">
        <v>2</v>
      </c>
      <c r="K15" s="6">
        <v>3</v>
      </c>
      <c r="L15" s="6">
        <v>3</v>
      </c>
      <c r="M15" s="6">
        <v>4</v>
      </c>
      <c r="N15" s="6">
        <v>2</v>
      </c>
      <c r="O15" s="6">
        <v>1</v>
      </c>
      <c r="P15" s="6">
        <v>1</v>
      </c>
      <c r="Q15" s="7">
        <f t="shared" si="11"/>
        <v>34</v>
      </c>
      <c r="R15" s="7">
        <f t="shared" si="12"/>
        <v>94.444444444444443</v>
      </c>
      <c r="S15" s="7">
        <f t="shared" si="13"/>
        <v>94</v>
      </c>
      <c r="U15" s="8">
        <f t="shared" si="1"/>
        <v>4</v>
      </c>
      <c r="V15" s="8">
        <f t="shared" si="2"/>
        <v>100</v>
      </c>
      <c r="W15" s="8">
        <f t="shared" si="3"/>
        <v>5</v>
      </c>
      <c r="X15" s="8">
        <f t="shared" si="4"/>
        <v>100</v>
      </c>
      <c r="Y15" s="8">
        <f t="shared" si="5"/>
        <v>8</v>
      </c>
      <c r="Z15" s="8">
        <f t="shared" si="6"/>
        <v>89</v>
      </c>
      <c r="AA15" s="8">
        <f t="shared" si="7"/>
        <v>10</v>
      </c>
      <c r="AB15" s="8">
        <f t="shared" si="8"/>
        <v>100</v>
      </c>
      <c r="AC15" s="8">
        <f t="shared" si="9"/>
        <v>7</v>
      </c>
      <c r="AD15" s="8">
        <f t="shared" si="10"/>
        <v>88</v>
      </c>
      <c r="AF15" s="11" t="s">
        <v>53</v>
      </c>
      <c r="AG15" s="11" t="s">
        <v>53</v>
      </c>
      <c r="AH15" s="11" t="s">
        <v>54</v>
      </c>
      <c r="AI15" s="11" t="s">
        <v>54</v>
      </c>
      <c r="AJ15" s="11" t="s">
        <v>54</v>
      </c>
      <c r="AK15" s="11" t="s">
        <v>54</v>
      </c>
      <c r="AL15" s="11" t="s">
        <v>84</v>
      </c>
      <c r="AM15" s="11" t="s">
        <v>105</v>
      </c>
      <c r="AN15" s="11" t="s">
        <v>54</v>
      </c>
      <c r="AO15" s="11" t="s">
        <v>54</v>
      </c>
      <c r="AP15" s="11" t="s">
        <v>54</v>
      </c>
      <c r="AQ15" s="11" t="s">
        <v>54</v>
      </c>
      <c r="AR15" s="11" t="s">
        <v>54</v>
      </c>
      <c r="AS15" s="11" t="s">
        <v>54</v>
      </c>
      <c r="AT15" s="11" t="s">
        <v>54</v>
      </c>
      <c r="AU15" s="11" t="s">
        <v>106</v>
      </c>
      <c r="AV15" s="11" t="s">
        <v>107</v>
      </c>
      <c r="AW15" s="11" t="s">
        <v>57</v>
      </c>
    </row>
    <row r="16" spans="1:49" x14ac:dyDescent="0.25">
      <c r="A16" s="4" t="s">
        <v>15</v>
      </c>
      <c r="B16" s="9">
        <v>2</v>
      </c>
      <c r="C16" s="6">
        <v>2</v>
      </c>
      <c r="D16" s="7">
        <v>2</v>
      </c>
      <c r="E16" s="6">
        <v>2</v>
      </c>
      <c r="F16" s="6">
        <v>2</v>
      </c>
      <c r="G16" s="6">
        <v>2</v>
      </c>
      <c r="H16" s="6">
        <v>5</v>
      </c>
      <c r="I16" s="6">
        <v>3</v>
      </c>
      <c r="J16" s="6">
        <v>2</v>
      </c>
      <c r="K16" s="6">
        <v>3</v>
      </c>
      <c r="L16" s="6">
        <v>3</v>
      </c>
      <c r="M16" s="6">
        <v>4</v>
      </c>
      <c r="N16" s="6">
        <v>2</v>
      </c>
      <c r="O16" s="6">
        <v>1</v>
      </c>
      <c r="P16" s="6">
        <v>1</v>
      </c>
      <c r="Q16" s="7">
        <f t="shared" si="11"/>
        <v>36</v>
      </c>
      <c r="R16" s="7">
        <f t="shared" si="12"/>
        <v>100</v>
      </c>
      <c r="S16" s="7">
        <f t="shared" si="13"/>
        <v>100</v>
      </c>
      <c r="U16" s="8">
        <f t="shared" si="1"/>
        <v>4</v>
      </c>
      <c r="V16" s="8">
        <f t="shared" si="2"/>
        <v>100</v>
      </c>
      <c r="W16" s="8">
        <f t="shared" si="3"/>
        <v>5</v>
      </c>
      <c r="X16" s="8">
        <f t="shared" si="4"/>
        <v>100</v>
      </c>
      <c r="Y16" s="8">
        <f t="shared" si="5"/>
        <v>9</v>
      </c>
      <c r="Z16" s="8">
        <f t="shared" si="6"/>
        <v>100</v>
      </c>
      <c r="AA16" s="8">
        <f t="shared" si="7"/>
        <v>10</v>
      </c>
      <c r="AB16" s="8">
        <f t="shared" si="8"/>
        <v>100</v>
      </c>
      <c r="AC16" s="8">
        <f t="shared" si="9"/>
        <v>8</v>
      </c>
      <c r="AD16" s="8">
        <f t="shared" si="10"/>
        <v>100</v>
      </c>
      <c r="AF16" s="11" t="s">
        <v>53</v>
      </c>
      <c r="AG16" s="11" t="s">
        <v>53</v>
      </c>
      <c r="AH16" s="11" t="s">
        <v>54</v>
      </c>
      <c r="AI16" s="11" t="s">
        <v>54</v>
      </c>
      <c r="AJ16" s="11" t="s">
        <v>54</v>
      </c>
      <c r="AK16" s="11" t="s">
        <v>54</v>
      </c>
      <c r="AL16" s="11" t="s">
        <v>54</v>
      </c>
      <c r="AM16" s="11" t="s">
        <v>54</v>
      </c>
      <c r="AN16" s="11" t="s">
        <v>54</v>
      </c>
      <c r="AO16" s="11" t="s">
        <v>54</v>
      </c>
      <c r="AP16" s="11" t="s">
        <v>54</v>
      </c>
      <c r="AQ16" s="11" t="s">
        <v>54</v>
      </c>
      <c r="AR16" s="11" t="s">
        <v>54</v>
      </c>
      <c r="AS16" s="11" t="s">
        <v>54</v>
      </c>
      <c r="AT16" s="11" t="s">
        <v>54</v>
      </c>
      <c r="AU16" s="11" t="s">
        <v>108</v>
      </c>
      <c r="AV16" s="11" t="s">
        <v>109</v>
      </c>
      <c r="AW16" s="11" t="s">
        <v>57</v>
      </c>
    </row>
    <row r="17" spans="1:49" x14ac:dyDescent="0.25">
      <c r="A17" s="4" t="s">
        <v>16</v>
      </c>
      <c r="B17" s="9">
        <v>2</v>
      </c>
      <c r="C17" s="6">
        <v>2</v>
      </c>
      <c r="D17" s="7">
        <v>2</v>
      </c>
      <c r="E17" s="6">
        <v>2</v>
      </c>
      <c r="F17" s="6">
        <v>2</v>
      </c>
      <c r="G17" s="6">
        <v>2</v>
      </c>
      <c r="H17" s="6">
        <v>4</v>
      </c>
      <c r="I17" s="6">
        <v>3</v>
      </c>
      <c r="J17" s="6">
        <v>2</v>
      </c>
      <c r="K17" s="6">
        <v>3</v>
      </c>
      <c r="L17" s="6">
        <v>3</v>
      </c>
      <c r="M17" s="6">
        <v>3</v>
      </c>
      <c r="N17" s="6">
        <v>2</v>
      </c>
      <c r="O17" s="6">
        <v>0</v>
      </c>
      <c r="P17" s="6">
        <v>1</v>
      </c>
      <c r="Q17" s="7">
        <f t="shared" si="11"/>
        <v>33</v>
      </c>
      <c r="R17" s="7">
        <f t="shared" si="12"/>
        <v>91.666666666666657</v>
      </c>
      <c r="S17" s="7">
        <f t="shared" si="13"/>
        <v>92</v>
      </c>
      <c r="U17" s="8">
        <f t="shared" si="1"/>
        <v>4</v>
      </c>
      <c r="V17" s="8">
        <f t="shared" si="2"/>
        <v>100</v>
      </c>
      <c r="W17" s="8">
        <f t="shared" si="3"/>
        <v>5</v>
      </c>
      <c r="X17" s="8">
        <f t="shared" si="4"/>
        <v>100</v>
      </c>
      <c r="Y17" s="8">
        <f t="shared" si="5"/>
        <v>8</v>
      </c>
      <c r="Z17" s="8">
        <f t="shared" si="6"/>
        <v>89</v>
      </c>
      <c r="AA17" s="8">
        <f t="shared" si="7"/>
        <v>9</v>
      </c>
      <c r="AB17" s="8">
        <f t="shared" si="8"/>
        <v>90</v>
      </c>
      <c r="AC17" s="8">
        <f t="shared" si="9"/>
        <v>7</v>
      </c>
      <c r="AD17" s="8">
        <f t="shared" si="10"/>
        <v>88</v>
      </c>
      <c r="AF17" s="11" t="s">
        <v>53</v>
      </c>
      <c r="AG17" s="11" t="s">
        <v>53</v>
      </c>
      <c r="AH17" s="11" t="s">
        <v>54</v>
      </c>
      <c r="AI17" s="11" t="s">
        <v>54</v>
      </c>
      <c r="AJ17" s="11" t="s">
        <v>54</v>
      </c>
      <c r="AK17" s="11" t="s">
        <v>54</v>
      </c>
      <c r="AL17" s="11" t="s">
        <v>110</v>
      </c>
      <c r="AM17" s="11" t="s">
        <v>54</v>
      </c>
      <c r="AN17" s="11" t="s">
        <v>54</v>
      </c>
      <c r="AO17" s="11" t="s">
        <v>54</v>
      </c>
      <c r="AP17" s="11" t="s">
        <v>54</v>
      </c>
      <c r="AQ17" s="11" t="s">
        <v>111</v>
      </c>
      <c r="AR17" s="11" t="s">
        <v>54</v>
      </c>
      <c r="AS17" s="11" t="s">
        <v>112</v>
      </c>
      <c r="AT17" s="11" t="s">
        <v>54</v>
      </c>
      <c r="AU17" s="11" t="s">
        <v>113</v>
      </c>
      <c r="AV17" s="11" t="s">
        <v>114</v>
      </c>
      <c r="AW17" s="11" t="s">
        <v>57</v>
      </c>
    </row>
    <row r="18" spans="1:49" x14ac:dyDescent="0.25">
      <c r="A18" s="4" t="s">
        <v>17</v>
      </c>
      <c r="B18" s="9">
        <v>2</v>
      </c>
      <c r="C18" s="6">
        <v>2</v>
      </c>
      <c r="D18" s="7">
        <v>2</v>
      </c>
      <c r="E18" s="6">
        <v>2</v>
      </c>
      <c r="F18" s="6">
        <v>2</v>
      </c>
      <c r="G18" s="6">
        <v>2</v>
      </c>
      <c r="H18" s="6">
        <v>5</v>
      </c>
      <c r="I18" s="6">
        <v>3</v>
      </c>
      <c r="J18" s="6">
        <v>2</v>
      </c>
      <c r="K18" s="6">
        <v>3</v>
      </c>
      <c r="L18" s="6">
        <v>3</v>
      </c>
      <c r="M18" s="6">
        <v>4</v>
      </c>
      <c r="N18" s="6">
        <v>2</v>
      </c>
      <c r="O18" s="6">
        <v>1</v>
      </c>
      <c r="P18" s="6">
        <v>1</v>
      </c>
      <c r="Q18" s="7">
        <f t="shared" si="11"/>
        <v>36</v>
      </c>
      <c r="R18" s="7">
        <f t="shared" si="12"/>
        <v>100</v>
      </c>
      <c r="S18" s="7">
        <f t="shared" si="13"/>
        <v>100</v>
      </c>
      <c r="U18" s="8">
        <f t="shared" si="1"/>
        <v>4</v>
      </c>
      <c r="V18" s="8">
        <f t="shared" si="2"/>
        <v>100</v>
      </c>
      <c r="W18" s="8">
        <f t="shared" si="3"/>
        <v>5</v>
      </c>
      <c r="X18" s="8">
        <f t="shared" si="4"/>
        <v>100</v>
      </c>
      <c r="Y18" s="8">
        <f t="shared" si="5"/>
        <v>9</v>
      </c>
      <c r="Z18" s="8">
        <f t="shared" si="6"/>
        <v>100</v>
      </c>
      <c r="AA18" s="8">
        <f t="shared" si="7"/>
        <v>10</v>
      </c>
      <c r="AB18" s="8">
        <f t="shared" si="8"/>
        <v>100</v>
      </c>
      <c r="AC18" s="8">
        <f t="shared" si="9"/>
        <v>8</v>
      </c>
      <c r="AD18" s="8">
        <f t="shared" si="10"/>
        <v>100</v>
      </c>
      <c r="AF18" s="11" t="s">
        <v>53</v>
      </c>
      <c r="AG18" s="11" t="s">
        <v>53</v>
      </c>
      <c r="AH18" s="11" t="s">
        <v>54</v>
      </c>
      <c r="AI18" s="11" t="s">
        <v>54</v>
      </c>
      <c r="AJ18" s="11" t="s">
        <v>54</v>
      </c>
      <c r="AK18" s="11" t="s">
        <v>54</v>
      </c>
      <c r="AL18" s="11" t="s">
        <v>54</v>
      </c>
      <c r="AM18" s="11" t="s">
        <v>54</v>
      </c>
      <c r="AN18" s="11" t="s">
        <v>54</v>
      </c>
      <c r="AO18" s="11" t="s">
        <v>54</v>
      </c>
      <c r="AP18" s="11" t="s">
        <v>54</v>
      </c>
      <c r="AQ18" s="11" t="s">
        <v>54</v>
      </c>
      <c r="AR18" s="11" t="s">
        <v>54</v>
      </c>
      <c r="AS18" s="11" t="s">
        <v>54</v>
      </c>
      <c r="AT18" s="11" t="s">
        <v>54</v>
      </c>
      <c r="AU18" s="11" t="s">
        <v>115</v>
      </c>
      <c r="AV18" s="11" t="s">
        <v>116</v>
      </c>
      <c r="AW18" s="11" t="s">
        <v>57</v>
      </c>
    </row>
    <row r="19" spans="1:49" x14ac:dyDescent="0.25">
      <c r="A19" s="4" t="s">
        <v>18</v>
      </c>
      <c r="B19" s="9">
        <v>2</v>
      </c>
      <c r="C19" s="6">
        <v>2</v>
      </c>
      <c r="D19" s="7">
        <v>2</v>
      </c>
      <c r="E19" s="6">
        <v>2</v>
      </c>
      <c r="F19" s="6">
        <v>2</v>
      </c>
      <c r="G19" s="6">
        <v>2</v>
      </c>
      <c r="H19" s="6">
        <v>5</v>
      </c>
      <c r="I19" s="6">
        <v>3</v>
      </c>
      <c r="J19" s="6">
        <v>2</v>
      </c>
      <c r="K19" s="6">
        <v>3</v>
      </c>
      <c r="L19" s="6">
        <v>3</v>
      </c>
      <c r="M19" s="6">
        <v>4</v>
      </c>
      <c r="N19" s="6">
        <v>2</v>
      </c>
      <c r="O19" s="6">
        <v>1</v>
      </c>
      <c r="P19" s="6">
        <v>1</v>
      </c>
      <c r="Q19" s="7">
        <f t="shared" si="11"/>
        <v>36</v>
      </c>
      <c r="R19" s="7">
        <f t="shared" si="12"/>
        <v>100</v>
      </c>
      <c r="S19" s="7">
        <f t="shared" si="13"/>
        <v>100</v>
      </c>
      <c r="U19" s="8">
        <f t="shared" si="1"/>
        <v>4</v>
      </c>
      <c r="V19" s="8">
        <f t="shared" si="2"/>
        <v>100</v>
      </c>
      <c r="W19" s="8">
        <f t="shared" si="3"/>
        <v>5</v>
      </c>
      <c r="X19" s="8">
        <f t="shared" si="4"/>
        <v>100</v>
      </c>
      <c r="Y19" s="8">
        <f t="shared" si="5"/>
        <v>9</v>
      </c>
      <c r="Z19" s="8">
        <f t="shared" si="6"/>
        <v>100</v>
      </c>
      <c r="AA19" s="8">
        <f t="shared" si="7"/>
        <v>10</v>
      </c>
      <c r="AB19" s="8">
        <f t="shared" si="8"/>
        <v>100</v>
      </c>
      <c r="AC19" s="8">
        <f t="shared" si="9"/>
        <v>8</v>
      </c>
      <c r="AD19" s="8">
        <f t="shared" si="10"/>
        <v>100</v>
      </c>
      <c r="AF19" s="11" t="s">
        <v>53</v>
      </c>
      <c r="AG19" s="11" t="s">
        <v>53</v>
      </c>
      <c r="AH19" s="11" t="s">
        <v>54</v>
      </c>
      <c r="AI19" s="11" t="s">
        <v>54</v>
      </c>
      <c r="AJ19" s="11" t="s">
        <v>54</v>
      </c>
      <c r="AK19" s="11" t="s">
        <v>54</v>
      </c>
      <c r="AL19" s="11" t="s">
        <v>54</v>
      </c>
      <c r="AM19" s="11" t="s">
        <v>54</v>
      </c>
      <c r="AN19" s="11" t="s">
        <v>54</v>
      </c>
      <c r="AO19" s="11" t="s">
        <v>54</v>
      </c>
      <c r="AP19" s="11" t="s">
        <v>54</v>
      </c>
      <c r="AQ19" s="11" t="s">
        <v>54</v>
      </c>
      <c r="AR19" s="11" t="s">
        <v>54</v>
      </c>
      <c r="AS19" s="11" t="s">
        <v>54</v>
      </c>
      <c r="AT19" s="11" t="s">
        <v>54</v>
      </c>
      <c r="AU19" s="11" t="s">
        <v>117</v>
      </c>
      <c r="AV19" s="11" t="s">
        <v>118</v>
      </c>
      <c r="AW19" s="11" t="s">
        <v>57</v>
      </c>
    </row>
    <row r="20" spans="1:49" x14ac:dyDescent="0.25">
      <c r="A20" s="4" t="s">
        <v>19</v>
      </c>
      <c r="B20" s="9">
        <v>2</v>
      </c>
      <c r="C20" s="6">
        <v>2</v>
      </c>
      <c r="D20" s="7">
        <v>2</v>
      </c>
      <c r="E20" s="6">
        <v>2</v>
      </c>
      <c r="F20" s="6">
        <v>2</v>
      </c>
      <c r="G20" s="6">
        <v>0</v>
      </c>
      <c r="H20" s="6">
        <v>5</v>
      </c>
      <c r="I20" s="6">
        <v>2</v>
      </c>
      <c r="J20" s="6">
        <v>2</v>
      </c>
      <c r="K20" s="6">
        <v>3</v>
      </c>
      <c r="L20" s="6">
        <v>3</v>
      </c>
      <c r="M20" s="6">
        <v>1</v>
      </c>
      <c r="N20" s="6">
        <v>2</v>
      </c>
      <c r="O20" s="6">
        <v>0</v>
      </c>
      <c r="P20" s="6">
        <v>0</v>
      </c>
      <c r="Q20" s="7">
        <f t="shared" si="11"/>
        <v>28</v>
      </c>
      <c r="R20" s="7">
        <f t="shared" si="12"/>
        <v>77.777777777777786</v>
      </c>
      <c r="S20" s="7">
        <f t="shared" si="13"/>
        <v>78</v>
      </c>
      <c r="U20" s="8">
        <f t="shared" si="1"/>
        <v>2</v>
      </c>
      <c r="V20" s="8">
        <f t="shared" si="2"/>
        <v>50</v>
      </c>
      <c r="W20" s="8">
        <f t="shared" si="3"/>
        <v>5</v>
      </c>
      <c r="X20" s="8">
        <f t="shared" si="4"/>
        <v>100</v>
      </c>
      <c r="Y20" s="8">
        <f t="shared" si="5"/>
        <v>8</v>
      </c>
      <c r="Z20" s="8">
        <f t="shared" si="6"/>
        <v>89</v>
      </c>
      <c r="AA20" s="8">
        <f t="shared" si="7"/>
        <v>7</v>
      </c>
      <c r="AB20" s="8">
        <f t="shared" si="8"/>
        <v>70</v>
      </c>
      <c r="AC20" s="8">
        <f t="shared" si="9"/>
        <v>6</v>
      </c>
      <c r="AD20" s="8">
        <f t="shared" si="10"/>
        <v>75</v>
      </c>
      <c r="AF20" s="11" t="s">
        <v>53</v>
      </c>
      <c r="AG20" s="11" t="s">
        <v>53</v>
      </c>
      <c r="AH20" s="11" t="s">
        <v>54</v>
      </c>
      <c r="AI20" s="11" t="s">
        <v>54</v>
      </c>
      <c r="AJ20" s="11" t="s">
        <v>54</v>
      </c>
      <c r="AK20" s="11" t="s">
        <v>71</v>
      </c>
      <c r="AL20" s="11" t="s">
        <v>54</v>
      </c>
      <c r="AM20" s="11" t="s">
        <v>119</v>
      </c>
      <c r="AN20" s="11" t="s">
        <v>54</v>
      </c>
      <c r="AO20" s="11" t="s">
        <v>54</v>
      </c>
      <c r="AP20" s="11" t="s">
        <v>54</v>
      </c>
      <c r="AQ20" s="11" t="s">
        <v>120</v>
      </c>
      <c r="AR20" s="11" t="s">
        <v>54</v>
      </c>
      <c r="AS20" s="11" t="s">
        <v>75</v>
      </c>
      <c r="AT20" s="11" t="s">
        <v>121</v>
      </c>
      <c r="AU20" s="11" t="s">
        <v>122</v>
      </c>
      <c r="AV20" s="11" t="s">
        <v>123</v>
      </c>
      <c r="AW20" s="11" t="s">
        <v>70</v>
      </c>
    </row>
    <row r="21" spans="1:49" x14ac:dyDescent="0.25">
      <c r="A21" s="4" t="s">
        <v>20</v>
      </c>
      <c r="B21" s="9">
        <v>2</v>
      </c>
      <c r="C21" s="6">
        <v>2</v>
      </c>
      <c r="D21" s="7">
        <v>2</v>
      </c>
      <c r="E21" s="6">
        <v>2</v>
      </c>
      <c r="F21" s="6">
        <v>2</v>
      </c>
      <c r="G21" s="6">
        <v>2</v>
      </c>
      <c r="H21" s="6">
        <v>5</v>
      </c>
      <c r="I21" s="6">
        <v>3</v>
      </c>
      <c r="J21" s="6">
        <v>2</v>
      </c>
      <c r="K21" s="6">
        <v>3</v>
      </c>
      <c r="L21" s="6">
        <v>3</v>
      </c>
      <c r="M21" s="6">
        <v>4</v>
      </c>
      <c r="N21" s="6">
        <v>2</v>
      </c>
      <c r="O21" s="6">
        <v>1</v>
      </c>
      <c r="P21" s="6">
        <v>1</v>
      </c>
      <c r="Q21" s="7">
        <f t="shared" si="11"/>
        <v>36</v>
      </c>
      <c r="R21" s="7">
        <f t="shared" si="12"/>
        <v>100</v>
      </c>
      <c r="S21" s="7">
        <f t="shared" si="13"/>
        <v>100</v>
      </c>
      <c r="U21" s="8">
        <f t="shared" si="1"/>
        <v>4</v>
      </c>
      <c r="V21" s="8">
        <f t="shared" si="2"/>
        <v>100</v>
      </c>
      <c r="W21" s="8">
        <f t="shared" si="3"/>
        <v>5</v>
      </c>
      <c r="X21" s="8">
        <f t="shared" si="4"/>
        <v>100</v>
      </c>
      <c r="Y21" s="8">
        <f t="shared" si="5"/>
        <v>9</v>
      </c>
      <c r="Z21" s="8">
        <f t="shared" si="6"/>
        <v>100</v>
      </c>
      <c r="AA21" s="8">
        <f t="shared" si="7"/>
        <v>10</v>
      </c>
      <c r="AB21" s="8">
        <f t="shared" si="8"/>
        <v>100</v>
      </c>
      <c r="AC21" s="8">
        <f t="shared" si="9"/>
        <v>8</v>
      </c>
      <c r="AD21" s="8">
        <f t="shared" si="10"/>
        <v>100</v>
      </c>
      <c r="AF21" s="11" t="s">
        <v>53</v>
      </c>
      <c r="AG21" s="11" t="s">
        <v>53</v>
      </c>
      <c r="AH21" s="11" t="s">
        <v>54</v>
      </c>
      <c r="AI21" s="11" t="s">
        <v>54</v>
      </c>
      <c r="AJ21" s="11" t="s">
        <v>54</v>
      </c>
      <c r="AK21" s="11" t="s">
        <v>54</v>
      </c>
      <c r="AL21" s="11" t="s">
        <v>54</v>
      </c>
      <c r="AM21" s="11" t="s">
        <v>54</v>
      </c>
      <c r="AN21" s="11" t="s">
        <v>54</v>
      </c>
      <c r="AO21" s="11" t="s">
        <v>54</v>
      </c>
      <c r="AP21" s="11" t="s">
        <v>54</v>
      </c>
      <c r="AQ21" s="11" t="s">
        <v>54</v>
      </c>
      <c r="AR21" s="11" t="s">
        <v>54</v>
      </c>
      <c r="AS21" s="11" t="s">
        <v>54</v>
      </c>
      <c r="AT21" s="11" t="s">
        <v>54</v>
      </c>
      <c r="AU21" s="11" t="s">
        <v>124</v>
      </c>
      <c r="AV21" s="11" t="s">
        <v>125</v>
      </c>
      <c r="AW21" s="11" t="s">
        <v>57</v>
      </c>
    </row>
    <row r="22" spans="1:49" x14ac:dyDescent="0.25">
      <c r="A22" s="4" t="s">
        <v>21</v>
      </c>
      <c r="B22" s="9">
        <v>2</v>
      </c>
      <c r="C22" s="6">
        <v>2</v>
      </c>
      <c r="D22" s="7">
        <v>2</v>
      </c>
      <c r="E22" s="6">
        <v>2</v>
      </c>
      <c r="F22" s="6">
        <v>2</v>
      </c>
      <c r="G22" s="6">
        <v>2</v>
      </c>
      <c r="H22" s="6">
        <v>5</v>
      </c>
      <c r="I22" s="6">
        <v>3</v>
      </c>
      <c r="J22" s="6">
        <v>2</v>
      </c>
      <c r="K22" s="6">
        <v>3</v>
      </c>
      <c r="L22" s="6">
        <v>3</v>
      </c>
      <c r="M22" s="6">
        <v>4</v>
      </c>
      <c r="N22" s="6">
        <v>2</v>
      </c>
      <c r="O22" s="6">
        <v>1</v>
      </c>
      <c r="P22" s="6">
        <v>1</v>
      </c>
      <c r="Q22" s="7">
        <f t="shared" si="11"/>
        <v>36</v>
      </c>
      <c r="R22" s="7">
        <f t="shared" si="12"/>
        <v>100</v>
      </c>
      <c r="S22" s="7">
        <f t="shared" si="13"/>
        <v>100</v>
      </c>
      <c r="U22" s="8">
        <f t="shared" si="1"/>
        <v>4</v>
      </c>
      <c r="V22" s="8">
        <f t="shared" si="2"/>
        <v>100</v>
      </c>
      <c r="W22" s="8">
        <f t="shared" si="3"/>
        <v>5</v>
      </c>
      <c r="X22" s="8">
        <f t="shared" si="4"/>
        <v>100</v>
      </c>
      <c r="Y22" s="8">
        <f t="shared" si="5"/>
        <v>9</v>
      </c>
      <c r="Z22" s="8">
        <f t="shared" si="6"/>
        <v>100</v>
      </c>
      <c r="AA22" s="8">
        <f t="shared" si="7"/>
        <v>10</v>
      </c>
      <c r="AB22" s="8">
        <f t="shared" si="8"/>
        <v>100</v>
      </c>
      <c r="AC22" s="8">
        <f t="shared" si="9"/>
        <v>8</v>
      </c>
      <c r="AD22" s="8">
        <f t="shared" si="10"/>
        <v>100</v>
      </c>
      <c r="AF22" s="11" t="s">
        <v>53</v>
      </c>
      <c r="AG22" s="11" t="s">
        <v>53</v>
      </c>
      <c r="AH22" s="11" t="s">
        <v>54</v>
      </c>
      <c r="AI22" s="11" t="s">
        <v>54</v>
      </c>
      <c r="AJ22" s="11" t="s">
        <v>54</v>
      </c>
      <c r="AK22" s="11" t="s">
        <v>54</v>
      </c>
      <c r="AL22" s="11" t="s">
        <v>54</v>
      </c>
      <c r="AM22" s="11" t="s">
        <v>54</v>
      </c>
      <c r="AN22" s="11" t="s">
        <v>54</v>
      </c>
      <c r="AO22" s="11" t="s">
        <v>54</v>
      </c>
      <c r="AP22" s="11" t="s">
        <v>54</v>
      </c>
      <c r="AQ22" s="11" t="s">
        <v>54</v>
      </c>
      <c r="AR22" s="11" t="s">
        <v>54</v>
      </c>
      <c r="AS22" s="11" t="s">
        <v>54</v>
      </c>
      <c r="AT22" s="11" t="s">
        <v>54</v>
      </c>
      <c r="AU22" s="11" t="s">
        <v>126</v>
      </c>
      <c r="AV22" s="11" t="s">
        <v>127</v>
      </c>
      <c r="AW22" s="11" t="s">
        <v>57</v>
      </c>
    </row>
    <row r="23" spans="1:49" x14ac:dyDescent="0.25">
      <c r="A23" s="4" t="s">
        <v>22</v>
      </c>
      <c r="B23" s="9">
        <v>2</v>
      </c>
      <c r="C23" s="6">
        <v>2</v>
      </c>
      <c r="D23" s="7">
        <v>2</v>
      </c>
      <c r="E23" s="6">
        <v>2</v>
      </c>
      <c r="F23" s="6">
        <v>2</v>
      </c>
      <c r="G23" s="6">
        <v>0</v>
      </c>
      <c r="H23" s="6">
        <v>4</v>
      </c>
      <c r="I23" s="6">
        <v>2</v>
      </c>
      <c r="J23" s="6">
        <v>2</v>
      </c>
      <c r="K23" s="6">
        <v>3</v>
      </c>
      <c r="L23" s="6">
        <v>2</v>
      </c>
      <c r="M23" s="6">
        <v>4</v>
      </c>
      <c r="N23" s="6">
        <v>2</v>
      </c>
      <c r="O23" s="6">
        <v>0</v>
      </c>
      <c r="P23" s="6">
        <v>1</v>
      </c>
      <c r="Q23" s="7">
        <f t="shared" si="11"/>
        <v>30</v>
      </c>
      <c r="R23" s="7">
        <f t="shared" si="12"/>
        <v>83.333333333333343</v>
      </c>
      <c r="S23" s="7">
        <f t="shared" si="13"/>
        <v>83</v>
      </c>
      <c r="U23" s="8">
        <f t="shared" si="1"/>
        <v>2</v>
      </c>
      <c r="V23" s="8">
        <f t="shared" si="2"/>
        <v>50</v>
      </c>
      <c r="W23" s="8">
        <f t="shared" si="3"/>
        <v>5</v>
      </c>
      <c r="X23" s="8">
        <f t="shared" si="4"/>
        <v>100</v>
      </c>
      <c r="Y23" s="8">
        <f t="shared" si="5"/>
        <v>7</v>
      </c>
      <c r="Z23" s="8">
        <f t="shared" si="6"/>
        <v>78</v>
      </c>
      <c r="AA23" s="8">
        <f t="shared" si="7"/>
        <v>10</v>
      </c>
      <c r="AB23" s="8">
        <f t="shared" si="8"/>
        <v>100</v>
      </c>
      <c r="AC23" s="8">
        <f t="shared" si="9"/>
        <v>6</v>
      </c>
      <c r="AD23" s="8">
        <f t="shared" si="10"/>
        <v>75</v>
      </c>
      <c r="AF23" s="11" t="s">
        <v>53</v>
      </c>
      <c r="AG23" s="11" t="s">
        <v>53</v>
      </c>
      <c r="AH23" s="11" t="s">
        <v>54</v>
      </c>
      <c r="AI23" s="11" t="s">
        <v>54</v>
      </c>
      <c r="AJ23" s="11" t="s">
        <v>128</v>
      </c>
      <c r="AK23" s="11" t="s">
        <v>71</v>
      </c>
      <c r="AL23" s="11" t="s">
        <v>129</v>
      </c>
      <c r="AM23" s="11" t="s">
        <v>130</v>
      </c>
      <c r="AN23" s="11" t="s">
        <v>54</v>
      </c>
      <c r="AO23" s="11" t="s">
        <v>54</v>
      </c>
      <c r="AP23" s="11" t="s">
        <v>131</v>
      </c>
      <c r="AQ23" s="11" t="s">
        <v>54</v>
      </c>
      <c r="AR23" s="11" t="s">
        <v>54</v>
      </c>
      <c r="AS23" s="11" t="s">
        <v>132</v>
      </c>
      <c r="AT23" s="11" t="s">
        <v>54</v>
      </c>
      <c r="AU23" s="11" t="s">
        <v>133</v>
      </c>
      <c r="AV23" s="11" t="s">
        <v>134</v>
      </c>
      <c r="AW23" s="11" t="s">
        <v>70</v>
      </c>
    </row>
    <row r="24" spans="1:49" x14ac:dyDescent="0.25">
      <c r="A24" s="4" t="s">
        <v>23</v>
      </c>
      <c r="B24" s="9">
        <v>2</v>
      </c>
      <c r="C24" s="6">
        <v>2</v>
      </c>
      <c r="D24" s="7">
        <v>2</v>
      </c>
      <c r="E24" s="6">
        <v>0</v>
      </c>
      <c r="F24" s="6">
        <v>2</v>
      </c>
      <c r="G24" s="6">
        <v>2</v>
      </c>
      <c r="H24" s="6">
        <v>4</v>
      </c>
      <c r="I24" s="6">
        <v>3</v>
      </c>
      <c r="J24" s="6">
        <v>2</v>
      </c>
      <c r="K24" s="6">
        <v>3</v>
      </c>
      <c r="L24" s="6">
        <v>3</v>
      </c>
      <c r="M24" s="6">
        <v>4</v>
      </c>
      <c r="N24" s="6">
        <v>2</v>
      </c>
      <c r="O24" s="6">
        <v>1</v>
      </c>
      <c r="P24" s="6">
        <v>1</v>
      </c>
      <c r="Q24" s="7">
        <f t="shared" si="11"/>
        <v>33</v>
      </c>
      <c r="R24" s="7">
        <f t="shared" si="12"/>
        <v>91.666666666666657</v>
      </c>
      <c r="S24" s="7">
        <f t="shared" si="13"/>
        <v>92</v>
      </c>
      <c r="U24" s="8">
        <f t="shared" si="1"/>
        <v>4</v>
      </c>
      <c r="V24" s="8">
        <f t="shared" si="2"/>
        <v>100</v>
      </c>
      <c r="W24" s="8">
        <f t="shared" si="3"/>
        <v>5</v>
      </c>
      <c r="X24" s="8">
        <f t="shared" si="4"/>
        <v>100</v>
      </c>
      <c r="Y24" s="8">
        <f t="shared" si="5"/>
        <v>8</v>
      </c>
      <c r="Z24" s="8">
        <f t="shared" si="6"/>
        <v>89</v>
      </c>
      <c r="AA24" s="8">
        <f t="shared" si="7"/>
        <v>8</v>
      </c>
      <c r="AB24" s="8">
        <f t="shared" si="8"/>
        <v>80</v>
      </c>
      <c r="AC24" s="8">
        <f t="shared" si="9"/>
        <v>8</v>
      </c>
      <c r="AD24" s="8">
        <f t="shared" si="10"/>
        <v>100</v>
      </c>
      <c r="AF24" s="11" t="s">
        <v>53</v>
      </c>
      <c r="AG24" s="11" t="s">
        <v>53</v>
      </c>
      <c r="AH24" s="11" t="s">
        <v>54</v>
      </c>
      <c r="AI24" s="11" t="s">
        <v>135</v>
      </c>
      <c r="AJ24" s="11" t="s">
        <v>136</v>
      </c>
      <c r="AK24" s="11" t="s">
        <v>54</v>
      </c>
      <c r="AL24" s="11" t="s">
        <v>54</v>
      </c>
      <c r="AM24" s="11" t="s">
        <v>54</v>
      </c>
      <c r="AN24" s="11" t="s">
        <v>54</v>
      </c>
      <c r="AO24" s="11" t="s">
        <v>54</v>
      </c>
      <c r="AP24" s="11" t="s">
        <v>54</v>
      </c>
      <c r="AQ24" s="11" t="s">
        <v>54</v>
      </c>
      <c r="AR24" s="11" t="s">
        <v>54</v>
      </c>
      <c r="AS24" s="11" t="s">
        <v>54</v>
      </c>
      <c r="AT24" s="11" t="s">
        <v>54</v>
      </c>
      <c r="AU24" s="11" t="s">
        <v>137</v>
      </c>
      <c r="AV24" s="11" t="s">
        <v>138</v>
      </c>
      <c r="AW24" s="11" t="s">
        <v>57</v>
      </c>
    </row>
    <row r="25" spans="1:49" x14ac:dyDescent="0.25">
      <c r="A25" s="4" t="s">
        <v>24</v>
      </c>
      <c r="B25" s="9">
        <v>2</v>
      </c>
      <c r="C25" s="6">
        <v>2</v>
      </c>
      <c r="D25" s="7">
        <v>2</v>
      </c>
      <c r="E25" s="6">
        <v>2</v>
      </c>
      <c r="F25" s="6">
        <v>2</v>
      </c>
      <c r="G25" s="6">
        <v>2</v>
      </c>
      <c r="H25" s="6">
        <v>5</v>
      </c>
      <c r="I25" s="6">
        <v>3</v>
      </c>
      <c r="J25" s="6">
        <v>2</v>
      </c>
      <c r="K25" s="6">
        <v>3</v>
      </c>
      <c r="L25" s="6">
        <v>3</v>
      </c>
      <c r="M25" s="6">
        <v>4</v>
      </c>
      <c r="N25" s="6">
        <v>2</v>
      </c>
      <c r="O25" s="6">
        <v>1</v>
      </c>
      <c r="P25" s="6">
        <v>1</v>
      </c>
      <c r="Q25" s="7">
        <f t="shared" si="11"/>
        <v>36</v>
      </c>
      <c r="R25" s="7">
        <f t="shared" si="12"/>
        <v>100</v>
      </c>
      <c r="S25" s="7">
        <f t="shared" si="13"/>
        <v>100</v>
      </c>
      <c r="U25" s="8">
        <f t="shared" si="1"/>
        <v>4</v>
      </c>
      <c r="V25" s="8">
        <f t="shared" si="2"/>
        <v>100</v>
      </c>
      <c r="W25" s="8">
        <f t="shared" si="3"/>
        <v>5</v>
      </c>
      <c r="X25" s="8">
        <f t="shared" si="4"/>
        <v>100</v>
      </c>
      <c r="Y25" s="8">
        <f t="shared" si="5"/>
        <v>9</v>
      </c>
      <c r="Z25" s="8">
        <f t="shared" si="6"/>
        <v>100</v>
      </c>
      <c r="AA25" s="8">
        <f t="shared" si="7"/>
        <v>10</v>
      </c>
      <c r="AB25" s="8">
        <f t="shared" si="8"/>
        <v>100</v>
      </c>
      <c r="AC25" s="8">
        <f t="shared" si="9"/>
        <v>8</v>
      </c>
      <c r="AD25" s="8">
        <f t="shared" si="10"/>
        <v>100</v>
      </c>
      <c r="AF25" s="11" t="s">
        <v>53</v>
      </c>
      <c r="AG25" s="11" t="s">
        <v>53</v>
      </c>
      <c r="AH25" s="11" t="s">
        <v>54</v>
      </c>
      <c r="AI25" s="11" t="s">
        <v>54</v>
      </c>
      <c r="AJ25" s="11" t="s">
        <v>54</v>
      </c>
      <c r="AK25" s="11" t="s">
        <v>54</v>
      </c>
      <c r="AL25" s="11" t="s">
        <v>54</v>
      </c>
      <c r="AM25" s="11" t="s">
        <v>54</v>
      </c>
      <c r="AN25" s="11" t="s">
        <v>54</v>
      </c>
      <c r="AO25" s="11" t="s">
        <v>54</v>
      </c>
      <c r="AP25" s="11" t="s">
        <v>54</v>
      </c>
      <c r="AQ25" s="11" t="s">
        <v>54</v>
      </c>
      <c r="AR25" s="11" t="s">
        <v>54</v>
      </c>
      <c r="AS25" s="11" t="s">
        <v>54</v>
      </c>
      <c r="AT25" s="11" t="s">
        <v>54</v>
      </c>
      <c r="AU25" s="11" t="s">
        <v>139</v>
      </c>
      <c r="AV25" s="11" t="s">
        <v>140</v>
      </c>
      <c r="AW25" s="11" t="s">
        <v>57</v>
      </c>
    </row>
    <row r="26" spans="1:49" x14ac:dyDescent="0.25">
      <c r="A26" s="4" t="s">
        <v>25</v>
      </c>
      <c r="B26" s="9">
        <v>2</v>
      </c>
      <c r="C26" s="6">
        <v>2</v>
      </c>
      <c r="D26" s="7">
        <v>2</v>
      </c>
      <c r="E26" s="6">
        <v>2</v>
      </c>
      <c r="F26" s="6">
        <v>2</v>
      </c>
      <c r="G26" s="6">
        <v>2</v>
      </c>
      <c r="H26" s="6">
        <v>5</v>
      </c>
      <c r="I26" s="6">
        <v>3</v>
      </c>
      <c r="J26" s="6">
        <v>2</v>
      </c>
      <c r="K26" s="6">
        <v>3</v>
      </c>
      <c r="L26" s="6">
        <v>3</v>
      </c>
      <c r="M26" s="6">
        <v>4</v>
      </c>
      <c r="N26" s="6">
        <v>2</v>
      </c>
      <c r="O26" s="6">
        <v>0</v>
      </c>
      <c r="P26" s="6">
        <v>1</v>
      </c>
      <c r="Q26" s="7">
        <f t="shared" si="11"/>
        <v>35</v>
      </c>
      <c r="R26" s="7">
        <f t="shared" si="12"/>
        <v>97.222222222222214</v>
      </c>
      <c r="S26" s="7">
        <f t="shared" si="13"/>
        <v>97</v>
      </c>
      <c r="U26" s="8">
        <f t="shared" si="1"/>
        <v>4</v>
      </c>
      <c r="V26" s="8">
        <f t="shared" si="2"/>
        <v>100</v>
      </c>
      <c r="W26" s="8">
        <f t="shared" si="3"/>
        <v>5</v>
      </c>
      <c r="X26" s="8">
        <f t="shared" si="4"/>
        <v>100</v>
      </c>
      <c r="Y26" s="8">
        <f t="shared" si="5"/>
        <v>9</v>
      </c>
      <c r="Z26" s="8">
        <f t="shared" si="6"/>
        <v>100</v>
      </c>
      <c r="AA26" s="8">
        <f t="shared" si="7"/>
        <v>10</v>
      </c>
      <c r="AB26" s="8">
        <f t="shared" si="8"/>
        <v>100</v>
      </c>
      <c r="AC26" s="8">
        <f t="shared" si="9"/>
        <v>7</v>
      </c>
      <c r="AD26" s="8">
        <f t="shared" si="10"/>
        <v>88</v>
      </c>
      <c r="AF26" s="11" t="s">
        <v>53</v>
      </c>
      <c r="AG26" s="11" t="s">
        <v>53</v>
      </c>
      <c r="AH26" s="11" t="s">
        <v>54</v>
      </c>
      <c r="AI26" s="11" t="s">
        <v>54</v>
      </c>
      <c r="AJ26" s="11" t="s">
        <v>54</v>
      </c>
      <c r="AK26" s="11" t="s">
        <v>54</v>
      </c>
      <c r="AL26" s="11" t="s">
        <v>54</v>
      </c>
      <c r="AM26" s="11" t="s">
        <v>54</v>
      </c>
      <c r="AN26" s="11" t="s">
        <v>54</v>
      </c>
      <c r="AO26" s="11" t="s">
        <v>54</v>
      </c>
      <c r="AP26" s="11" t="s">
        <v>54</v>
      </c>
      <c r="AQ26" s="11" t="s">
        <v>54</v>
      </c>
      <c r="AR26" s="11" t="s">
        <v>54</v>
      </c>
      <c r="AS26" s="11" t="s">
        <v>75</v>
      </c>
      <c r="AT26" s="11" t="s">
        <v>54</v>
      </c>
      <c r="AU26" s="11" t="s">
        <v>141</v>
      </c>
      <c r="AV26" s="11" t="s">
        <v>142</v>
      </c>
      <c r="AW26" s="11" t="s">
        <v>57</v>
      </c>
    </row>
    <row r="28" spans="1:49" x14ac:dyDescent="0.25">
      <c r="B28">
        <v>2</v>
      </c>
      <c r="C28">
        <v>2</v>
      </c>
      <c r="D28">
        <v>2</v>
      </c>
      <c r="E28">
        <v>2</v>
      </c>
      <c r="F28">
        <v>2</v>
      </c>
      <c r="G28">
        <v>2</v>
      </c>
      <c r="H28">
        <v>5</v>
      </c>
      <c r="I28">
        <v>3</v>
      </c>
      <c r="J28">
        <v>2</v>
      </c>
      <c r="K28">
        <v>3</v>
      </c>
      <c r="L28">
        <v>3</v>
      </c>
      <c r="M28">
        <v>4</v>
      </c>
      <c r="N28">
        <v>2</v>
      </c>
      <c r="O28">
        <v>1</v>
      </c>
      <c r="P28">
        <v>1</v>
      </c>
      <c r="Q28">
        <f>SUM(B28:P28)</f>
        <v>36</v>
      </c>
    </row>
    <row r="29" spans="1:49" x14ac:dyDescent="0.25">
      <c r="B29">
        <f t="shared" ref="B29:P29" si="14">AVERAGE(B2:B26)</f>
        <v>2</v>
      </c>
      <c r="C29">
        <f t="shared" si="14"/>
        <v>2</v>
      </c>
      <c r="D29">
        <f t="shared" si="14"/>
        <v>2</v>
      </c>
      <c r="E29">
        <f t="shared" si="14"/>
        <v>1.84</v>
      </c>
      <c r="F29">
        <f t="shared" si="14"/>
        <v>1.76</v>
      </c>
      <c r="G29">
        <f t="shared" si="14"/>
        <v>1.44</v>
      </c>
      <c r="H29">
        <f t="shared" si="14"/>
        <v>4.72</v>
      </c>
      <c r="I29">
        <f t="shared" si="14"/>
        <v>2.84</v>
      </c>
      <c r="J29">
        <f t="shared" si="14"/>
        <v>2</v>
      </c>
      <c r="K29">
        <f t="shared" si="14"/>
        <v>2.96</v>
      </c>
      <c r="L29">
        <f t="shared" si="14"/>
        <v>2.84</v>
      </c>
      <c r="M29">
        <f t="shared" si="14"/>
        <v>3.6</v>
      </c>
      <c r="N29">
        <f t="shared" si="14"/>
        <v>1.96</v>
      </c>
      <c r="O29">
        <f t="shared" si="14"/>
        <v>0.68</v>
      </c>
      <c r="P29">
        <f t="shared" si="14"/>
        <v>0.96</v>
      </c>
    </row>
    <row r="30" spans="1:49" x14ac:dyDescent="0.25">
      <c r="B30">
        <f>B29/B28*100</f>
        <v>100</v>
      </c>
      <c r="C30">
        <f>C29/C28*100</f>
        <v>100</v>
      </c>
      <c r="D30">
        <f t="shared" ref="D30:P30" si="15">D29/D28*100</f>
        <v>100</v>
      </c>
      <c r="E30">
        <f t="shared" si="15"/>
        <v>92</v>
      </c>
      <c r="F30">
        <f t="shared" si="15"/>
        <v>88</v>
      </c>
      <c r="G30">
        <f t="shared" si="15"/>
        <v>72</v>
      </c>
      <c r="H30">
        <f t="shared" si="15"/>
        <v>94.399999999999991</v>
      </c>
      <c r="I30">
        <f t="shared" si="15"/>
        <v>94.666666666666671</v>
      </c>
      <c r="J30">
        <f t="shared" si="15"/>
        <v>100</v>
      </c>
      <c r="K30">
        <f t="shared" si="15"/>
        <v>98.666666666666671</v>
      </c>
      <c r="L30">
        <f t="shared" si="15"/>
        <v>94.666666666666671</v>
      </c>
      <c r="M30">
        <f t="shared" si="15"/>
        <v>90</v>
      </c>
      <c r="N30">
        <f t="shared" si="15"/>
        <v>98</v>
      </c>
      <c r="O30">
        <f t="shared" si="15"/>
        <v>68</v>
      </c>
      <c r="P30">
        <f t="shared" si="15"/>
        <v>96</v>
      </c>
    </row>
    <row r="33" spans="3:16" customFormat="1" x14ac:dyDescent="0.25">
      <c r="C33" s="7"/>
      <c r="D33" s="7"/>
      <c r="E33" s="7"/>
      <c r="F33" s="7"/>
      <c r="G33" s="7"/>
      <c r="H33" s="7"/>
      <c r="I33" s="7"/>
      <c r="J33" s="7"/>
      <c r="K33" s="7"/>
      <c r="L33" s="7"/>
      <c r="M33" s="7"/>
      <c r="N33" s="7"/>
      <c r="O33" s="7"/>
      <c r="P33" s="7"/>
    </row>
    <row r="34" spans="3:16" customFormat="1" x14ac:dyDescent="0.25">
      <c r="C34" s="7"/>
      <c r="D34" s="7"/>
      <c r="E34" s="7"/>
      <c r="F34" s="7"/>
      <c r="G34" s="7"/>
      <c r="H34" s="7"/>
      <c r="I34" s="7"/>
      <c r="J34" s="7"/>
      <c r="K34" s="7"/>
      <c r="L34" s="7"/>
      <c r="M34" s="7"/>
      <c r="N34" s="7"/>
      <c r="O34" s="7"/>
      <c r="P34" s="7"/>
    </row>
    <row r="63" spans="3:19" customFormat="1" x14ac:dyDescent="0.25">
      <c r="C63" s="7"/>
      <c r="D63" s="7"/>
      <c r="E63" s="6"/>
      <c r="F63" s="6"/>
      <c r="G63" s="6"/>
      <c r="H63" s="6"/>
      <c r="I63" s="6"/>
      <c r="J63" s="6"/>
      <c r="K63" s="6"/>
      <c r="L63" s="6"/>
      <c r="M63" s="6"/>
      <c r="N63" s="6"/>
      <c r="O63" s="6"/>
      <c r="P63" s="6"/>
      <c r="Q63" s="7"/>
      <c r="R63" s="7"/>
      <c r="S63" s="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3"/>
  <sheetViews>
    <sheetView workbookViewId="0">
      <selection activeCell="AC24" sqref="AC24"/>
    </sheetView>
  </sheetViews>
  <sheetFormatPr defaultRowHeight="15" customHeight="1" x14ac:dyDescent="0.25"/>
  <cols>
    <col min="1" max="1" width="22.7109375" customWidth="1"/>
    <col min="2" max="13" width="5.7109375" customWidth="1"/>
    <col min="14" max="17" width="9.140625" customWidth="1"/>
    <col min="18" max="18" width="6.140625" customWidth="1"/>
    <col min="19" max="19" width="23" customWidth="1"/>
    <col min="20" max="20" width="6.140625" customWidth="1"/>
    <col min="21" max="21" width="23" customWidth="1"/>
    <col min="22" max="22" width="6.140625" customWidth="1"/>
    <col min="23" max="23" width="23" customWidth="1"/>
    <col min="24" max="24" width="6.140625" customWidth="1"/>
    <col min="25" max="25" width="23" customWidth="1"/>
    <col min="26" max="26" width="6.140625" customWidth="1"/>
    <col min="27" max="27" width="23" customWidth="1"/>
    <col min="29" max="45" width="15.7109375"/>
    <col min="46" max="46" width="21.5703125" style="10" customWidth="1"/>
  </cols>
  <sheetData>
    <row r="1" spans="1:46" ht="15" customHeight="1" x14ac:dyDescent="0.25">
      <c r="A1" s="1" t="s">
        <v>143</v>
      </c>
      <c r="B1" s="1">
        <v>1</v>
      </c>
      <c r="C1" s="2">
        <v>2</v>
      </c>
      <c r="D1" s="2">
        <v>3</v>
      </c>
      <c r="E1" s="2">
        <v>4</v>
      </c>
      <c r="F1" s="2">
        <v>5</v>
      </c>
      <c r="G1" s="2">
        <v>6</v>
      </c>
      <c r="H1" s="2">
        <v>7</v>
      </c>
      <c r="I1" s="2">
        <v>8</v>
      </c>
      <c r="J1" s="2">
        <v>9</v>
      </c>
      <c r="K1" s="2">
        <v>10</v>
      </c>
      <c r="L1" s="2">
        <v>11</v>
      </c>
      <c r="M1" s="2">
        <v>12</v>
      </c>
      <c r="N1" t="s">
        <v>0</v>
      </c>
      <c r="R1" s="3"/>
      <c r="S1" s="3" t="s">
        <v>144</v>
      </c>
      <c r="T1" s="3"/>
      <c r="U1" s="3" t="s">
        <v>145</v>
      </c>
      <c r="V1" s="3"/>
      <c r="W1" s="3" t="s">
        <v>146</v>
      </c>
      <c r="X1" s="3"/>
      <c r="Y1" s="3" t="s">
        <v>147</v>
      </c>
      <c r="Z1" s="3"/>
      <c r="AA1" s="3" t="s">
        <v>33</v>
      </c>
      <c r="AC1" t="s">
        <v>35</v>
      </c>
      <c r="AD1" t="s">
        <v>36</v>
      </c>
      <c r="AE1" t="s">
        <v>37</v>
      </c>
      <c r="AF1" t="s">
        <v>38</v>
      </c>
      <c r="AG1" t="s">
        <v>39</v>
      </c>
      <c r="AH1" t="s">
        <v>40</v>
      </c>
      <c r="AI1" t="s">
        <v>41</v>
      </c>
      <c r="AJ1" t="s">
        <v>42</v>
      </c>
      <c r="AK1" t="s">
        <v>43</v>
      </c>
      <c r="AL1" t="s">
        <v>44</v>
      </c>
      <c r="AM1" t="s">
        <v>45</v>
      </c>
      <c r="AN1" t="s">
        <v>46</v>
      </c>
      <c r="AO1" t="s">
        <v>50</v>
      </c>
      <c r="AP1" t="s">
        <v>51</v>
      </c>
      <c r="AQ1" t="s">
        <v>52</v>
      </c>
    </row>
    <row r="2" spans="1:46" ht="15" customHeight="1" x14ac:dyDescent="0.25">
      <c r="A2" s="4" t="s">
        <v>1</v>
      </c>
      <c r="B2" s="5">
        <v>2</v>
      </c>
      <c r="C2" s="6">
        <v>2</v>
      </c>
      <c r="D2" s="7">
        <v>2</v>
      </c>
      <c r="E2" s="6">
        <v>2</v>
      </c>
      <c r="F2" s="6">
        <v>2</v>
      </c>
      <c r="G2" s="6">
        <v>0</v>
      </c>
      <c r="H2" s="6">
        <v>5</v>
      </c>
      <c r="I2" s="6">
        <v>4</v>
      </c>
      <c r="J2" s="6">
        <v>2</v>
      </c>
      <c r="K2" s="6">
        <v>2</v>
      </c>
      <c r="L2" s="6">
        <v>3</v>
      </c>
      <c r="M2" s="6">
        <v>2</v>
      </c>
      <c r="N2" s="7">
        <f t="shared" ref="N2:N26" si="0">SUM(B2:M2)</f>
        <v>28</v>
      </c>
      <c r="O2" s="7">
        <f>N2/N$28*100</f>
        <v>87.5</v>
      </c>
      <c r="P2" s="7">
        <f t="shared" ref="P2:P26" si="1">ROUND(O2,0)</f>
        <v>88</v>
      </c>
      <c r="R2" s="8">
        <f>B2+C2+D2+E2+K2+M2</f>
        <v>12</v>
      </c>
      <c r="S2" s="8">
        <f>ROUND(R2/12*100,0)</f>
        <v>100</v>
      </c>
      <c r="T2" s="8">
        <f>F2+G2+H2</f>
        <v>7</v>
      </c>
      <c r="U2" s="8">
        <f>ROUND(T2/9*100,0)</f>
        <v>78</v>
      </c>
      <c r="V2" s="8">
        <f>I2</f>
        <v>4</v>
      </c>
      <c r="W2" s="8">
        <f>ROUND(V2/4*100,0)</f>
        <v>100</v>
      </c>
      <c r="X2" s="8">
        <f>J2</f>
        <v>2</v>
      </c>
      <c r="Y2" s="8">
        <f>ROUND(X2/3*100,0)</f>
        <v>67</v>
      </c>
      <c r="Z2" s="8">
        <f>L2</f>
        <v>3</v>
      </c>
      <c r="AA2" s="8">
        <f>ROUND(Z2/4*100,0)</f>
        <v>75</v>
      </c>
      <c r="AC2" t="s">
        <v>53</v>
      </c>
      <c r="AD2" t="s">
        <v>53</v>
      </c>
      <c r="AE2" t="s">
        <v>53</v>
      </c>
      <c r="AF2" t="s">
        <v>53</v>
      </c>
      <c r="AG2" t="s">
        <v>54</v>
      </c>
      <c r="AH2" t="s">
        <v>148</v>
      </c>
      <c r="AI2" t="s">
        <v>54</v>
      </c>
      <c r="AJ2" t="s">
        <v>54</v>
      </c>
      <c r="AK2" t="s">
        <v>149</v>
      </c>
      <c r="AL2" t="s">
        <v>54</v>
      </c>
      <c r="AM2" t="s">
        <v>150</v>
      </c>
      <c r="AN2" t="s">
        <v>54</v>
      </c>
      <c r="AO2" t="s">
        <v>151</v>
      </c>
      <c r="AP2" s="12" t="s">
        <v>152</v>
      </c>
      <c r="AQ2" t="s">
        <v>70</v>
      </c>
      <c r="AT2" s="11"/>
    </row>
    <row r="3" spans="1:46" ht="15" customHeight="1" x14ac:dyDescent="0.25">
      <c r="A3" s="4" t="s">
        <v>2</v>
      </c>
      <c r="B3" s="9">
        <v>2</v>
      </c>
      <c r="C3" s="6">
        <v>2</v>
      </c>
      <c r="D3" s="7">
        <v>2</v>
      </c>
      <c r="E3" s="6">
        <v>2</v>
      </c>
      <c r="F3" s="6">
        <v>2</v>
      </c>
      <c r="G3" s="6">
        <v>2</v>
      </c>
      <c r="H3" s="6">
        <v>5</v>
      </c>
      <c r="I3" s="6">
        <v>4</v>
      </c>
      <c r="J3" s="6">
        <v>3</v>
      </c>
      <c r="K3" s="6">
        <v>2</v>
      </c>
      <c r="L3" s="6">
        <v>4</v>
      </c>
      <c r="M3" s="6">
        <v>2</v>
      </c>
      <c r="N3" s="7">
        <f t="shared" si="0"/>
        <v>32</v>
      </c>
      <c r="O3" s="7">
        <f>N3/N$28*100</f>
        <v>100</v>
      </c>
      <c r="P3" s="7">
        <f t="shared" si="1"/>
        <v>100</v>
      </c>
      <c r="R3" s="8">
        <f t="shared" ref="R3:R26" si="2">B3+C3+D3+E3+K3+M3</f>
        <v>12</v>
      </c>
      <c r="S3" s="8">
        <f t="shared" ref="S3:S26" si="3">ROUND(R3/12*100,0)</f>
        <v>100</v>
      </c>
      <c r="T3" s="8">
        <f t="shared" ref="T3:T26" si="4">F3+G3+H3</f>
        <v>9</v>
      </c>
      <c r="U3" s="8">
        <f t="shared" ref="U3:U26" si="5">ROUND(T3/9*100,0)</f>
        <v>100</v>
      </c>
      <c r="V3" s="8">
        <f t="shared" ref="V3:V26" si="6">I3</f>
        <v>4</v>
      </c>
      <c r="W3" s="8">
        <f t="shared" ref="W3:W26" si="7">ROUND(V3/4*100,0)</f>
        <v>100</v>
      </c>
      <c r="X3" s="8">
        <f t="shared" ref="X3:X26" si="8">J3</f>
        <v>3</v>
      </c>
      <c r="Y3" s="8">
        <f t="shared" ref="Y3:Y26" si="9">ROUND(X3/3*100,0)</f>
        <v>100</v>
      </c>
      <c r="Z3" s="8">
        <f t="shared" ref="Z3:Z26" si="10">L3</f>
        <v>4</v>
      </c>
      <c r="AA3" s="8">
        <f t="shared" ref="AA3:AA26" si="11">ROUND(Z3/4*100,0)</f>
        <v>100</v>
      </c>
      <c r="AC3" t="s">
        <v>53</v>
      </c>
      <c r="AD3" t="s">
        <v>53</v>
      </c>
      <c r="AE3" t="s">
        <v>53</v>
      </c>
      <c r="AF3" t="s">
        <v>53</v>
      </c>
      <c r="AG3" t="s">
        <v>54</v>
      </c>
      <c r="AH3" t="s">
        <v>54</v>
      </c>
      <c r="AI3" t="s">
        <v>54</v>
      </c>
      <c r="AJ3" t="s">
        <v>54</v>
      </c>
      <c r="AK3" t="s">
        <v>54</v>
      </c>
      <c r="AL3" t="s">
        <v>54</v>
      </c>
      <c r="AM3" t="s">
        <v>54</v>
      </c>
      <c r="AN3" t="s">
        <v>54</v>
      </c>
      <c r="AO3" t="s">
        <v>153</v>
      </c>
      <c r="AP3" t="e">
        <f>-participating in class
-completing all homework assignments
-studying for tests</f>
        <v>#NAME?</v>
      </c>
      <c r="AQ3" t="s">
        <v>57</v>
      </c>
      <c r="AT3" s="11"/>
    </row>
    <row r="4" spans="1:46" ht="15" customHeight="1" x14ac:dyDescent="0.25">
      <c r="A4" s="4" t="s">
        <v>3</v>
      </c>
      <c r="B4" s="5">
        <v>2</v>
      </c>
      <c r="C4" s="6">
        <v>2</v>
      </c>
      <c r="D4" s="7">
        <v>0</v>
      </c>
      <c r="E4" s="6">
        <v>2</v>
      </c>
      <c r="F4" s="6">
        <v>0</v>
      </c>
      <c r="G4" s="6">
        <v>2</v>
      </c>
      <c r="H4" s="6">
        <v>4</v>
      </c>
      <c r="I4" s="6">
        <v>4</v>
      </c>
      <c r="J4" s="6">
        <v>0</v>
      </c>
      <c r="K4" s="6">
        <v>2</v>
      </c>
      <c r="L4" s="6">
        <v>4</v>
      </c>
      <c r="M4" s="6">
        <v>2</v>
      </c>
      <c r="N4" s="7">
        <f t="shared" si="0"/>
        <v>24</v>
      </c>
      <c r="O4" s="7">
        <f t="shared" ref="O4:O26" si="12">N4/N$28*100</f>
        <v>75</v>
      </c>
      <c r="P4" s="7">
        <f t="shared" si="1"/>
        <v>75</v>
      </c>
      <c r="R4" s="8">
        <f t="shared" si="2"/>
        <v>10</v>
      </c>
      <c r="S4" s="8">
        <f t="shared" si="3"/>
        <v>83</v>
      </c>
      <c r="T4" s="8">
        <f t="shared" si="4"/>
        <v>6</v>
      </c>
      <c r="U4" s="8">
        <f t="shared" si="5"/>
        <v>67</v>
      </c>
      <c r="V4" s="8">
        <f t="shared" si="6"/>
        <v>4</v>
      </c>
      <c r="W4" s="8">
        <f t="shared" si="7"/>
        <v>100</v>
      </c>
      <c r="X4" s="8">
        <f t="shared" si="8"/>
        <v>0</v>
      </c>
      <c r="Y4" s="8">
        <f t="shared" si="9"/>
        <v>0</v>
      </c>
      <c r="Z4" s="8">
        <f t="shared" si="10"/>
        <v>4</v>
      </c>
      <c r="AA4" s="8">
        <f t="shared" si="11"/>
        <v>100</v>
      </c>
      <c r="AC4" t="s">
        <v>53</v>
      </c>
      <c r="AD4" t="s">
        <v>53</v>
      </c>
      <c r="AE4" t="s">
        <v>154</v>
      </c>
      <c r="AF4" t="s">
        <v>53</v>
      </c>
      <c r="AG4" t="s">
        <v>155</v>
      </c>
      <c r="AH4" t="s">
        <v>54</v>
      </c>
      <c r="AI4" t="s">
        <v>156</v>
      </c>
      <c r="AJ4" t="s">
        <v>54</v>
      </c>
      <c r="AK4" t="s">
        <v>157</v>
      </c>
      <c r="AL4" t="s">
        <v>54</v>
      </c>
      <c r="AM4" t="s">
        <v>54</v>
      </c>
      <c r="AN4" t="s">
        <v>54</v>
      </c>
      <c r="AO4" t="s">
        <v>158</v>
      </c>
      <c r="AP4" s="12" t="s">
        <v>159</v>
      </c>
      <c r="AQ4" t="s">
        <v>70</v>
      </c>
      <c r="AT4" s="11"/>
    </row>
    <row r="5" spans="1:46" ht="15" customHeight="1" x14ac:dyDescent="0.25">
      <c r="A5" s="4" t="s">
        <v>4</v>
      </c>
      <c r="B5" s="9">
        <v>2</v>
      </c>
      <c r="C5" s="6">
        <v>2</v>
      </c>
      <c r="D5" s="7">
        <v>2</v>
      </c>
      <c r="E5" s="6">
        <v>2</v>
      </c>
      <c r="F5" s="6">
        <v>0</v>
      </c>
      <c r="G5" s="6">
        <v>0</v>
      </c>
      <c r="H5" s="6">
        <v>3</v>
      </c>
      <c r="I5" s="6">
        <v>4</v>
      </c>
      <c r="J5" s="6">
        <v>2</v>
      </c>
      <c r="K5" s="6">
        <v>2</v>
      </c>
      <c r="L5" s="6">
        <v>4</v>
      </c>
      <c r="M5" s="6">
        <v>2</v>
      </c>
      <c r="N5" s="7">
        <f t="shared" si="0"/>
        <v>25</v>
      </c>
      <c r="O5" s="7">
        <f t="shared" si="12"/>
        <v>78.125</v>
      </c>
      <c r="P5" s="7">
        <f t="shared" si="1"/>
        <v>78</v>
      </c>
      <c r="R5" s="8">
        <f t="shared" si="2"/>
        <v>12</v>
      </c>
      <c r="S5" s="8">
        <f t="shared" si="3"/>
        <v>100</v>
      </c>
      <c r="T5" s="8">
        <f t="shared" si="4"/>
        <v>3</v>
      </c>
      <c r="U5" s="8">
        <f t="shared" si="5"/>
        <v>33</v>
      </c>
      <c r="V5" s="8">
        <f t="shared" si="6"/>
        <v>4</v>
      </c>
      <c r="W5" s="8">
        <f t="shared" si="7"/>
        <v>100</v>
      </c>
      <c r="X5" s="8">
        <f t="shared" si="8"/>
        <v>2</v>
      </c>
      <c r="Y5" s="8">
        <f t="shared" si="9"/>
        <v>67</v>
      </c>
      <c r="Z5" s="8">
        <f t="shared" si="10"/>
        <v>4</v>
      </c>
      <c r="AA5" s="8">
        <f t="shared" si="11"/>
        <v>100</v>
      </c>
      <c r="AC5" t="s">
        <v>53</v>
      </c>
      <c r="AD5" t="s">
        <v>53</v>
      </c>
      <c r="AE5" t="s">
        <v>53</v>
      </c>
      <c r="AF5" t="s">
        <v>53</v>
      </c>
      <c r="AG5" t="s">
        <v>155</v>
      </c>
      <c r="AH5" t="s">
        <v>160</v>
      </c>
      <c r="AI5" t="s">
        <v>161</v>
      </c>
      <c r="AJ5" t="s">
        <v>54</v>
      </c>
      <c r="AK5" t="s">
        <v>149</v>
      </c>
      <c r="AL5" t="s">
        <v>54</v>
      </c>
      <c r="AM5" t="s">
        <v>54</v>
      </c>
      <c r="AN5" t="s">
        <v>54</v>
      </c>
      <c r="AO5" t="s">
        <v>162</v>
      </c>
      <c r="AP5" t="s">
        <v>163</v>
      </c>
      <c r="AQ5" t="s">
        <v>70</v>
      </c>
      <c r="AT5" s="11"/>
    </row>
    <row r="6" spans="1:46" ht="15" customHeight="1" x14ac:dyDescent="0.25">
      <c r="A6" s="4" t="s">
        <v>5</v>
      </c>
      <c r="B6" s="9">
        <v>2</v>
      </c>
      <c r="C6" s="6">
        <v>2</v>
      </c>
      <c r="D6" s="7">
        <v>2</v>
      </c>
      <c r="E6" s="6">
        <v>2</v>
      </c>
      <c r="F6" s="6">
        <v>2</v>
      </c>
      <c r="G6" s="6">
        <v>2</v>
      </c>
      <c r="H6" s="6">
        <v>3</v>
      </c>
      <c r="I6" s="6">
        <v>4</v>
      </c>
      <c r="J6" s="6">
        <v>2</v>
      </c>
      <c r="K6" s="6">
        <v>2</v>
      </c>
      <c r="L6" s="6">
        <v>4</v>
      </c>
      <c r="M6" s="6">
        <v>2</v>
      </c>
      <c r="N6" s="7">
        <f t="shared" si="0"/>
        <v>29</v>
      </c>
      <c r="O6" s="7">
        <f t="shared" si="12"/>
        <v>90.625</v>
      </c>
      <c r="P6" s="7">
        <f t="shared" si="1"/>
        <v>91</v>
      </c>
      <c r="R6" s="8">
        <f t="shared" si="2"/>
        <v>12</v>
      </c>
      <c r="S6" s="8">
        <f t="shared" si="3"/>
        <v>100</v>
      </c>
      <c r="T6" s="8">
        <f t="shared" si="4"/>
        <v>7</v>
      </c>
      <c r="U6" s="8">
        <f t="shared" si="5"/>
        <v>78</v>
      </c>
      <c r="V6" s="8">
        <f t="shared" si="6"/>
        <v>4</v>
      </c>
      <c r="W6" s="8">
        <f t="shared" si="7"/>
        <v>100</v>
      </c>
      <c r="X6" s="8">
        <f t="shared" si="8"/>
        <v>2</v>
      </c>
      <c r="Y6" s="8">
        <f t="shared" si="9"/>
        <v>67</v>
      </c>
      <c r="Z6" s="8">
        <f t="shared" si="10"/>
        <v>4</v>
      </c>
      <c r="AA6" s="8">
        <f t="shared" si="11"/>
        <v>100</v>
      </c>
      <c r="AC6" t="s">
        <v>53</v>
      </c>
      <c r="AD6" t="s">
        <v>53</v>
      </c>
      <c r="AE6" t="s">
        <v>53</v>
      </c>
      <c r="AF6" t="s">
        <v>53</v>
      </c>
      <c r="AG6" t="s">
        <v>54</v>
      </c>
      <c r="AH6" t="s">
        <v>54</v>
      </c>
      <c r="AI6" t="s">
        <v>164</v>
      </c>
      <c r="AJ6" t="s">
        <v>54</v>
      </c>
      <c r="AK6" t="s">
        <v>149</v>
      </c>
      <c r="AL6" t="s">
        <v>54</v>
      </c>
      <c r="AM6" t="s">
        <v>54</v>
      </c>
      <c r="AN6" t="s">
        <v>54</v>
      </c>
      <c r="AO6" t="s">
        <v>165</v>
      </c>
      <c r="AP6" s="12" t="s">
        <v>166</v>
      </c>
      <c r="AQ6" t="s">
        <v>57</v>
      </c>
      <c r="AT6" s="11"/>
    </row>
    <row r="7" spans="1:46" ht="15" customHeight="1" x14ac:dyDescent="0.25">
      <c r="A7" s="4" t="s">
        <v>6</v>
      </c>
      <c r="B7" s="9">
        <v>2</v>
      </c>
      <c r="C7" s="6">
        <v>2</v>
      </c>
      <c r="D7" s="7">
        <v>2</v>
      </c>
      <c r="E7" s="6">
        <v>2</v>
      </c>
      <c r="F7" s="6">
        <v>0</v>
      </c>
      <c r="G7" s="6">
        <v>2</v>
      </c>
      <c r="H7" s="6">
        <v>4</v>
      </c>
      <c r="I7" s="6">
        <v>3</v>
      </c>
      <c r="J7" s="6">
        <v>3</v>
      </c>
      <c r="K7" s="6">
        <v>2</v>
      </c>
      <c r="L7" s="6">
        <v>4</v>
      </c>
      <c r="M7" s="6">
        <v>2</v>
      </c>
      <c r="N7" s="7">
        <f t="shared" si="0"/>
        <v>28</v>
      </c>
      <c r="O7" s="7">
        <f t="shared" si="12"/>
        <v>87.5</v>
      </c>
      <c r="P7" s="7">
        <f t="shared" si="1"/>
        <v>88</v>
      </c>
      <c r="R7" s="8">
        <f t="shared" si="2"/>
        <v>12</v>
      </c>
      <c r="S7" s="8">
        <f t="shared" si="3"/>
        <v>100</v>
      </c>
      <c r="T7" s="8">
        <f t="shared" si="4"/>
        <v>6</v>
      </c>
      <c r="U7" s="8">
        <f t="shared" si="5"/>
        <v>67</v>
      </c>
      <c r="V7" s="8">
        <f t="shared" si="6"/>
        <v>3</v>
      </c>
      <c r="W7" s="8">
        <f t="shared" si="7"/>
        <v>75</v>
      </c>
      <c r="X7" s="8">
        <f t="shared" si="8"/>
        <v>3</v>
      </c>
      <c r="Y7" s="8">
        <f t="shared" si="9"/>
        <v>100</v>
      </c>
      <c r="Z7" s="8">
        <f t="shared" si="10"/>
        <v>4</v>
      </c>
      <c r="AA7" s="8">
        <f t="shared" si="11"/>
        <v>100</v>
      </c>
      <c r="AC7" t="s">
        <v>53</v>
      </c>
      <c r="AD7" t="s">
        <v>53</v>
      </c>
      <c r="AE7" t="s">
        <v>53</v>
      </c>
      <c r="AF7" t="s">
        <v>53</v>
      </c>
      <c r="AG7" t="s">
        <v>155</v>
      </c>
      <c r="AH7" t="s">
        <v>54</v>
      </c>
      <c r="AI7" t="s">
        <v>167</v>
      </c>
      <c r="AJ7" t="s">
        <v>168</v>
      </c>
      <c r="AK7" t="s">
        <v>54</v>
      </c>
      <c r="AL7" t="s">
        <v>54</v>
      </c>
      <c r="AM7" t="s">
        <v>54</v>
      </c>
      <c r="AN7" t="s">
        <v>54</v>
      </c>
      <c r="AO7" t="s">
        <v>169</v>
      </c>
      <c r="AP7" s="12" t="s">
        <v>170</v>
      </c>
      <c r="AQ7" t="s">
        <v>57</v>
      </c>
      <c r="AT7" s="11"/>
    </row>
    <row r="8" spans="1:46" ht="15" customHeight="1" x14ac:dyDescent="0.25">
      <c r="A8" s="4" t="s">
        <v>7</v>
      </c>
      <c r="B8" s="9">
        <v>2</v>
      </c>
      <c r="C8" s="6">
        <v>2</v>
      </c>
      <c r="D8" s="7">
        <v>2</v>
      </c>
      <c r="E8" s="6">
        <v>2</v>
      </c>
      <c r="F8" s="6">
        <v>2</v>
      </c>
      <c r="G8" s="6">
        <v>2</v>
      </c>
      <c r="H8" s="6">
        <v>5</v>
      </c>
      <c r="I8" s="6">
        <v>4</v>
      </c>
      <c r="J8" s="6">
        <v>3</v>
      </c>
      <c r="K8" s="6">
        <v>2</v>
      </c>
      <c r="L8" s="6">
        <v>4</v>
      </c>
      <c r="M8" s="6">
        <v>2</v>
      </c>
      <c r="N8" s="7">
        <f t="shared" si="0"/>
        <v>32</v>
      </c>
      <c r="O8" s="7">
        <f t="shared" si="12"/>
        <v>100</v>
      </c>
      <c r="P8" s="7">
        <f t="shared" si="1"/>
        <v>100</v>
      </c>
      <c r="R8" s="8">
        <f t="shared" si="2"/>
        <v>12</v>
      </c>
      <c r="S8" s="8">
        <f t="shared" si="3"/>
        <v>100</v>
      </c>
      <c r="T8" s="8">
        <f t="shared" si="4"/>
        <v>9</v>
      </c>
      <c r="U8" s="8">
        <f t="shared" si="5"/>
        <v>100</v>
      </c>
      <c r="V8" s="8">
        <f t="shared" si="6"/>
        <v>4</v>
      </c>
      <c r="W8" s="8">
        <f t="shared" si="7"/>
        <v>100</v>
      </c>
      <c r="X8" s="8">
        <f t="shared" si="8"/>
        <v>3</v>
      </c>
      <c r="Y8" s="8">
        <f t="shared" si="9"/>
        <v>100</v>
      </c>
      <c r="Z8" s="8">
        <f t="shared" si="10"/>
        <v>4</v>
      </c>
      <c r="AA8" s="8">
        <f t="shared" si="11"/>
        <v>100</v>
      </c>
      <c r="AC8" t="s">
        <v>53</v>
      </c>
      <c r="AD8" t="s">
        <v>53</v>
      </c>
      <c r="AE8" t="s">
        <v>53</v>
      </c>
      <c r="AF8" t="s">
        <v>53</v>
      </c>
      <c r="AG8" t="s">
        <v>54</v>
      </c>
      <c r="AH8" t="s">
        <v>54</v>
      </c>
      <c r="AI8" t="s">
        <v>54</v>
      </c>
      <c r="AJ8" t="s">
        <v>54</v>
      </c>
      <c r="AK8" t="s">
        <v>54</v>
      </c>
      <c r="AL8" t="s">
        <v>54</v>
      </c>
      <c r="AM8" t="s">
        <v>54</v>
      </c>
      <c r="AN8" t="s">
        <v>54</v>
      </c>
      <c r="AO8" t="s">
        <v>171</v>
      </c>
      <c r="AP8" s="12" t="s">
        <v>172</v>
      </c>
      <c r="AQ8" t="s">
        <v>57</v>
      </c>
      <c r="AT8" s="11"/>
    </row>
    <row r="9" spans="1:46" ht="15" customHeight="1" x14ac:dyDescent="0.25">
      <c r="A9" s="4" t="s">
        <v>8</v>
      </c>
      <c r="B9" s="9">
        <v>2</v>
      </c>
      <c r="C9" s="6">
        <v>2</v>
      </c>
      <c r="D9" s="7">
        <v>2</v>
      </c>
      <c r="E9" s="6">
        <v>2</v>
      </c>
      <c r="F9" s="6">
        <v>0</v>
      </c>
      <c r="G9" s="6">
        <v>2</v>
      </c>
      <c r="H9" s="6">
        <v>3</v>
      </c>
      <c r="I9" s="6">
        <v>4</v>
      </c>
      <c r="J9" s="6">
        <v>1</v>
      </c>
      <c r="K9" s="6">
        <v>2</v>
      </c>
      <c r="L9" s="6">
        <v>3</v>
      </c>
      <c r="M9" s="6">
        <v>2</v>
      </c>
      <c r="N9" s="7">
        <f t="shared" si="0"/>
        <v>25</v>
      </c>
      <c r="O9" s="7">
        <f t="shared" si="12"/>
        <v>78.125</v>
      </c>
      <c r="P9" s="7">
        <f t="shared" si="1"/>
        <v>78</v>
      </c>
      <c r="R9" s="8">
        <f t="shared" si="2"/>
        <v>12</v>
      </c>
      <c r="S9" s="8">
        <f t="shared" si="3"/>
        <v>100</v>
      </c>
      <c r="T9" s="8">
        <f t="shared" si="4"/>
        <v>5</v>
      </c>
      <c r="U9" s="8">
        <f t="shared" si="5"/>
        <v>56</v>
      </c>
      <c r="V9" s="8">
        <f t="shared" si="6"/>
        <v>4</v>
      </c>
      <c r="W9" s="8">
        <f t="shared" si="7"/>
        <v>100</v>
      </c>
      <c r="X9" s="8">
        <f t="shared" si="8"/>
        <v>1</v>
      </c>
      <c r="Y9" s="8">
        <f t="shared" si="9"/>
        <v>33</v>
      </c>
      <c r="Z9" s="8">
        <f t="shared" si="10"/>
        <v>3</v>
      </c>
      <c r="AA9" s="8">
        <f t="shared" si="11"/>
        <v>75</v>
      </c>
      <c r="AC9" t="s">
        <v>53</v>
      </c>
      <c r="AD9" t="s">
        <v>53</v>
      </c>
      <c r="AE9" t="s">
        <v>53</v>
      </c>
      <c r="AF9" t="s">
        <v>53</v>
      </c>
      <c r="AG9" t="s">
        <v>155</v>
      </c>
      <c r="AH9" t="s">
        <v>54</v>
      </c>
      <c r="AI9" t="s">
        <v>173</v>
      </c>
      <c r="AJ9" t="s">
        <v>54</v>
      </c>
      <c r="AK9" t="s">
        <v>54</v>
      </c>
      <c r="AL9" t="s">
        <v>54</v>
      </c>
      <c r="AM9" t="s">
        <v>174</v>
      </c>
      <c r="AN9" t="s">
        <v>54</v>
      </c>
      <c r="AO9" t="s">
        <v>175</v>
      </c>
      <c r="AP9" s="12" t="s">
        <v>176</v>
      </c>
      <c r="AQ9" t="s">
        <v>70</v>
      </c>
      <c r="AT9" s="11"/>
    </row>
    <row r="10" spans="1:46" ht="15" customHeight="1" x14ac:dyDescent="0.25">
      <c r="A10" s="4" t="s">
        <v>9</v>
      </c>
      <c r="B10" s="9">
        <v>2</v>
      </c>
      <c r="C10" s="6">
        <v>2</v>
      </c>
      <c r="D10" s="7">
        <v>2</v>
      </c>
      <c r="E10" s="6">
        <v>2</v>
      </c>
      <c r="F10" s="6">
        <v>2</v>
      </c>
      <c r="G10" s="6">
        <v>2</v>
      </c>
      <c r="H10" s="6">
        <v>4</v>
      </c>
      <c r="I10" s="6">
        <v>4</v>
      </c>
      <c r="J10" s="6">
        <v>3</v>
      </c>
      <c r="K10" s="6">
        <v>2</v>
      </c>
      <c r="L10" s="6">
        <v>4</v>
      </c>
      <c r="M10" s="6">
        <v>2</v>
      </c>
      <c r="N10" s="7">
        <f t="shared" si="0"/>
        <v>31</v>
      </c>
      <c r="O10" s="7">
        <f t="shared" si="12"/>
        <v>96.875</v>
      </c>
      <c r="P10" s="7">
        <f t="shared" si="1"/>
        <v>97</v>
      </c>
      <c r="R10" s="8">
        <f t="shared" si="2"/>
        <v>12</v>
      </c>
      <c r="S10" s="8">
        <f t="shared" si="3"/>
        <v>100</v>
      </c>
      <c r="T10" s="8">
        <f t="shared" si="4"/>
        <v>8</v>
      </c>
      <c r="U10" s="8">
        <f t="shared" si="5"/>
        <v>89</v>
      </c>
      <c r="V10" s="8">
        <f t="shared" si="6"/>
        <v>4</v>
      </c>
      <c r="W10" s="8">
        <f t="shared" si="7"/>
        <v>100</v>
      </c>
      <c r="X10" s="8">
        <f t="shared" si="8"/>
        <v>3</v>
      </c>
      <c r="Y10" s="8">
        <f t="shared" si="9"/>
        <v>100</v>
      </c>
      <c r="Z10" s="8">
        <f t="shared" si="10"/>
        <v>4</v>
      </c>
      <c r="AA10" s="8">
        <f t="shared" si="11"/>
        <v>100</v>
      </c>
      <c r="AC10" t="s">
        <v>53</v>
      </c>
      <c r="AD10" t="s">
        <v>53</v>
      </c>
      <c r="AE10" t="s">
        <v>53</v>
      </c>
      <c r="AF10" t="s">
        <v>53</v>
      </c>
      <c r="AG10" t="s">
        <v>54</v>
      </c>
      <c r="AH10" t="s">
        <v>54</v>
      </c>
      <c r="AI10" t="s">
        <v>177</v>
      </c>
      <c r="AJ10" t="s">
        <v>54</v>
      </c>
      <c r="AK10" t="s">
        <v>54</v>
      </c>
      <c r="AL10" t="s">
        <v>54</v>
      </c>
      <c r="AM10" t="s">
        <v>54</v>
      </c>
      <c r="AN10" t="s">
        <v>54</v>
      </c>
      <c r="AO10" t="s">
        <v>178</v>
      </c>
      <c r="AP10" t="s">
        <v>179</v>
      </c>
      <c r="AQ10" t="s">
        <v>57</v>
      </c>
      <c r="AT10" s="11"/>
    </row>
    <row r="11" spans="1:46" ht="15" customHeight="1" x14ac:dyDescent="0.25">
      <c r="A11" s="4" t="s">
        <v>10</v>
      </c>
      <c r="B11" s="9">
        <v>2</v>
      </c>
      <c r="C11" s="6">
        <v>2</v>
      </c>
      <c r="D11" s="7">
        <v>2</v>
      </c>
      <c r="E11" s="6">
        <v>2</v>
      </c>
      <c r="F11" s="6">
        <v>2</v>
      </c>
      <c r="G11" s="6">
        <v>2</v>
      </c>
      <c r="H11" s="6">
        <v>4</v>
      </c>
      <c r="I11" s="6">
        <v>4</v>
      </c>
      <c r="J11" s="6">
        <v>3</v>
      </c>
      <c r="K11" s="6">
        <v>1</v>
      </c>
      <c r="L11" s="6">
        <v>4</v>
      </c>
      <c r="M11" s="6">
        <v>2</v>
      </c>
      <c r="N11" s="7">
        <f t="shared" si="0"/>
        <v>30</v>
      </c>
      <c r="O11" s="7">
        <f t="shared" si="12"/>
        <v>93.75</v>
      </c>
      <c r="P11" s="7">
        <f t="shared" si="1"/>
        <v>94</v>
      </c>
      <c r="R11" s="8">
        <f t="shared" si="2"/>
        <v>11</v>
      </c>
      <c r="S11" s="8">
        <f t="shared" si="3"/>
        <v>92</v>
      </c>
      <c r="T11" s="8">
        <f t="shared" si="4"/>
        <v>8</v>
      </c>
      <c r="U11" s="8">
        <f t="shared" si="5"/>
        <v>89</v>
      </c>
      <c r="V11" s="8">
        <f t="shared" si="6"/>
        <v>4</v>
      </c>
      <c r="W11" s="8">
        <f t="shared" si="7"/>
        <v>100</v>
      </c>
      <c r="X11" s="8">
        <f t="shared" si="8"/>
        <v>3</v>
      </c>
      <c r="Y11" s="8">
        <f t="shared" si="9"/>
        <v>100</v>
      </c>
      <c r="Z11" s="8">
        <f t="shared" si="10"/>
        <v>4</v>
      </c>
      <c r="AA11" s="8">
        <f t="shared" si="11"/>
        <v>100</v>
      </c>
      <c r="AC11" t="s">
        <v>53</v>
      </c>
      <c r="AD11" t="s">
        <v>53</v>
      </c>
      <c r="AE11" t="s">
        <v>53</v>
      </c>
      <c r="AF11" t="s">
        <v>53</v>
      </c>
      <c r="AG11" t="s">
        <v>54</v>
      </c>
      <c r="AH11" t="s">
        <v>54</v>
      </c>
      <c r="AI11" t="s">
        <v>156</v>
      </c>
      <c r="AJ11" t="s">
        <v>54</v>
      </c>
      <c r="AK11" t="s">
        <v>54</v>
      </c>
      <c r="AL11" t="s">
        <v>180</v>
      </c>
      <c r="AM11" t="s">
        <v>54</v>
      </c>
      <c r="AN11" t="s">
        <v>54</v>
      </c>
      <c r="AO11" t="s">
        <v>181</v>
      </c>
      <c r="AP11" s="12" t="s">
        <v>182</v>
      </c>
      <c r="AQ11" t="s">
        <v>57</v>
      </c>
      <c r="AT11" s="11"/>
    </row>
    <row r="12" spans="1:46" ht="15" customHeight="1" x14ac:dyDescent="0.25">
      <c r="A12" s="4" t="s">
        <v>11</v>
      </c>
      <c r="B12" s="9">
        <v>2</v>
      </c>
      <c r="C12" s="6">
        <v>2</v>
      </c>
      <c r="D12" s="7">
        <v>2</v>
      </c>
      <c r="E12" s="6">
        <v>2</v>
      </c>
      <c r="F12" s="6">
        <v>2</v>
      </c>
      <c r="G12" s="6">
        <v>2</v>
      </c>
      <c r="H12" s="6">
        <v>5</v>
      </c>
      <c r="I12" s="6">
        <v>4</v>
      </c>
      <c r="J12" s="6">
        <v>3</v>
      </c>
      <c r="K12" s="6">
        <v>2</v>
      </c>
      <c r="L12" s="6">
        <v>4</v>
      </c>
      <c r="M12" s="6">
        <v>2</v>
      </c>
      <c r="N12" s="7">
        <f t="shared" si="0"/>
        <v>32</v>
      </c>
      <c r="O12" s="7">
        <f t="shared" si="12"/>
        <v>100</v>
      </c>
      <c r="P12" s="7">
        <f t="shared" si="1"/>
        <v>100</v>
      </c>
      <c r="R12" s="8">
        <f t="shared" si="2"/>
        <v>12</v>
      </c>
      <c r="S12" s="8">
        <f t="shared" si="3"/>
        <v>100</v>
      </c>
      <c r="T12" s="8">
        <f t="shared" si="4"/>
        <v>9</v>
      </c>
      <c r="U12" s="8">
        <f t="shared" si="5"/>
        <v>100</v>
      </c>
      <c r="V12" s="8">
        <f t="shared" si="6"/>
        <v>4</v>
      </c>
      <c r="W12" s="8">
        <f t="shared" si="7"/>
        <v>100</v>
      </c>
      <c r="X12" s="8">
        <f t="shared" si="8"/>
        <v>3</v>
      </c>
      <c r="Y12" s="8">
        <f t="shared" si="9"/>
        <v>100</v>
      </c>
      <c r="Z12" s="8">
        <f t="shared" si="10"/>
        <v>4</v>
      </c>
      <c r="AA12" s="8">
        <f t="shared" si="11"/>
        <v>100</v>
      </c>
      <c r="AC12" t="s">
        <v>53</v>
      </c>
      <c r="AD12" t="s">
        <v>53</v>
      </c>
      <c r="AE12" t="s">
        <v>53</v>
      </c>
      <c r="AF12" t="s">
        <v>53</v>
      </c>
      <c r="AG12" t="s">
        <v>54</v>
      </c>
      <c r="AH12" t="s">
        <v>54</v>
      </c>
      <c r="AI12" t="s">
        <v>54</v>
      </c>
      <c r="AJ12" t="s">
        <v>54</v>
      </c>
      <c r="AK12" t="s">
        <v>54</v>
      </c>
      <c r="AL12" t="s">
        <v>54</v>
      </c>
      <c r="AM12" t="s">
        <v>54</v>
      </c>
      <c r="AN12" t="s">
        <v>54</v>
      </c>
      <c r="AO12" t="s">
        <v>183</v>
      </c>
      <c r="AP12" t="s">
        <v>184</v>
      </c>
      <c r="AQ12" t="s">
        <v>57</v>
      </c>
      <c r="AT12" s="11"/>
    </row>
    <row r="13" spans="1:46" ht="15" customHeight="1" x14ac:dyDescent="0.25">
      <c r="A13" s="4" t="s">
        <v>12</v>
      </c>
      <c r="B13" s="9">
        <v>2</v>
      </c>
      <c r="C13" s="6">
        <v>2</v>
      </c>
      <c r="D13" s="7">
        <v>2</v>
      </c>
      <c r="E13" s="6">
        <v>2</v>
      </c>
      <c r="F13" s="6">
        <v>2</v>
      </c>
      <c r="G13" s="6">
        <v>2</v>
      </c>
      <c r="H13" s="6">
        <v>5</v>
      </c>
      <c r="I13" s="6">
        <v>4</v>
      </c>
      <c r="J13" s="6">
        <v>3</v>
      </c>
      <c r="K13" s="6">
        <v>2</v>
      </c>
      <c r="L13" s="6">
        <v>4</v>
      </c>
      <c r="M13" s="6">
        <v>2</v>
      </c>
      <c r="N13" s="7">
        <f t="shared" si="0"/>
        <v>32</v>
      </c>
      <c r="O13" s="7">
        <f t="shared" si="12"/>
        <v>100</v>
      </c>
      <c r="P13" s="7">
        <f t="shared" si="1"/>
        <v>100</v>
      </c>
      <c r="R13" s="8">
        <f t="shared" si="2"/>
        <v>12</v>
      </c>
      <c r="S13" s="8">
        <f t="shared" si="3"/>
        <v>100</v>
      </c>
      <c r="T13" s="8">
        <f t="shared" si="4"/>
        <v>9</v>
      </c>
      <c r="U13" s="8">
        <f t="shared" si="5"/>
        <v>100</v>
      </c>
      <c r="V13" s="8">
        <f t="shared" si="6"/>
        <v>4</v>
      </c>
      <c r="W13" s="8">
        <f t="shared" si="7"/>
        <v>100</v>
      </c>
      <c r="X13" s="8">
        <f t="shared" si="8"/>
        <v>3</v>
      </c>
      <c r="Y13" s="8">
        <f t="shared" si="9"/>
        <v>100</v>
      </c>
      <c r="Z13" s="8">
        <f t="shared" si="10"/>
        <v>4</v>
      </c>
      <c r="AA13" s="8">
        <f t="shared" si="11"/>
        <v>100</v>
      </c>
      <c r="AC13" t="s">
        <v>53</v>
      </c>
      <c r="AD13" t="s">
        <v>53</v>
      </c>
      <c r="AE13" t="s">
        <v>53</v>
      </c>
      <c r="AF13" t="s">
        <v>53</v>
      </c>
      <c r="AG13" t="s">
        <v>54</v>
      </c>
      <c r="AH13" t="s">
        <v>54</v>
      </c>
      <c r="AI13" t="s">
        <v>54</v>
      </c>
      <c r="AJ13" t="s">
        <v>54</v>
      </c>
      <c r="AK13" t="s">
        <v>54</v>
      </c>
      <c r="AL13" t="s">
        <v>54</v>
      </c>
      <c r="AM13" t="s">
        <v>54</v>
      </c>
      <c r="AN13" t="s">
        <v>54</v>
      </c>
      <c r="AO13" t="s">
        <v>185</v>
      </c>
      <c r="AP13" s="12" t="s">
        <v>186</v>
      </c>
      <c r="AQ13" t="s">
        <v>57</v>
      </c>
      <c r="AT13" s="11"/>
    </row>
    <row r="14" spans="1:46" ht="15" customHeight="1" x14ac:dyDescent="0.25">
      <c r="A14" s="4" t="s">
        <v>13</v>
      </c>
      <c r="B14" s="9">
        <v>2</v>
      </c>
      <c r="C14" s="6">
        <v>2</v>
      </c>
      <c r="D14" s="7">
        <v>2</v>
      </c>
      <c r="E14" s="6">
        <v>2</v>
      </c>
      <c r="F14" s="6">
        <v>2</v>
      </c>
      <c r="G14" s="6">
        <v>2</v>
      </c>
      <c r="H14" s="6">
        <v>4</v>
      </c>
      <c r="I14" s="6">
        <v>4</v>
      </c>
      <c r="J14" s="6">
        <v>3</v>
      </c>
      <c r="K14" s="6">
        <v>2</v>
      </c>
      <c r="L14" s="6">
        <v>4</v>
      </c>
      <c r="M14" s="6">
        <v>2</v>
      </c>
      <c r="N14" s="7">
        <f t="shared" si="0"/>
        <v>31</v>
      </c>
      <c r="O14" s="7">
        <f t="shared" si="12"/>
        <v>96.875</v>
      </c>
      <c r="P14" s="7">
        <f t="shared" si="1"/>
        <v>97</v>
      </c>
      <c r="R14" s="8">
        <f t="shared" si="2"/>
        <v>12</v>
      </c>
      <c r="S14" s="8">
        <f t="shared" si="3"/>
        <v>100</v>
      </c>
      <c r="T14" s="8">
        <f t="shared" si="4"/>
        <v>8</v>
      </c>
      <c r="U14" s="8">
        <f t="shared" si="5"/>
        <v>89</v>
      </c>
      <c r="V14" s="8">
        <f t="shared" si="6"/>
        <v>4</v>
      </c>
      <c r="W14" s="8">
        <f t="shared" si="7"/>
        <v>100</v>
      </c>
      <c r="X14" s="8">
        <f t="shared" si="8"/>
        <v>3</v>
      </c>
      <c r="Y14" s="8">
        <f t="shared" si="9"/>
        <v>100</v>
      </c>
      <c r="Z14" s="8">
        <f t="shared" si="10"/>
        <v>4</v>
      </c>
      <c r="AA14" s="8">
        <f t="shared" si="11"/>
        <v>100</v>
      </c>
      <c r="AC14" t="s">
        <v>53</v>
      </c>
      <c r="AD14" t="s">
        <v>53</v>
      </c>
      <c r="AE14" t="s">
        <v>53</v>
      </c>
      <c r="AF14" t="s">
        <v>53</v>
      </c>
      <c r="AG14" t="s">
        <v>54</v>
      </c>
      <c r="AH14" t="s">
        <v>54</v>
      </c>
      <c r="AI14" t="s">
        <v>161</v>
      </c>
      <c r="AJ14" t="s">
        <v>54</v>
      </c>
      <c r="AK14" t="s">
        <v>54</v>
      </c>
      <c r="AL14" t="s">
        <v>54</v>
      </c>
      <c r="AM14" t="s">
        <v>54</v>
      </c>
      <c r="AN14" t="s">
        <v>54</v>
      </c>
      <c r="AO14" t="s">
        <v>187</v>
      </c>
      <c r="AP14" t="s">
        <v>188</v>
      </c>
      <c r="AQ14" t="s">
        <v>57</v>
      </c>
      <c r="AT14" s="11"/>
    </row>
    <row r="15" spans="1:46" ht="15" customHeight="1" x14ac:dyDescent="0.25">
      <c r="A15" s="4" t="s">
        <v>14</v>
      </c>
      <c r="B15" s="9">
        <v>2</v>
      </c>
      <c r="C15" s="6">
        <v>2</v>
      </c>
      <c r="D15" s="7">
        <v>2</v>
      </c>
      <c r="E15" s="6">
        <v>2</v>
      </c>
      <c r="F15" s="6">
        <v>2</v>
      </c>
      <c r="G15" s="6">
        <v>2</v>
      </c>
      <c r="H15" s="6">
        <v>5</v>
      </c>
      <c r="I15" s="6">
        <v>4</v>
      </c>
      <c r="J15" s="6">
        <v>3</v>
      </c>
      <c r="K15" s="6">
        <v>2</v>
      </c>
      <c r="L15" s="6">
        <v>4</v>
      </c>
      <c r="M15" s="6">
        <v>2</v>
      </c>
      <c r="N15" s="7">
        <f t="shared" si="0"/>
        <v>32</v>
      </c>
      <c r="O15" s="7">
        <f t="shared" si="12"/>
        <v>100</v>
      </c>
      <c r="P15" s="7">
        <f t="shared" si="1"/>
        <v>100</v>
      </c>
      <c r="R15" s="8">
        <f t="shared" si="2"/>
        <v>12</v>
      </c>
      <c r="S15" s="8">
        <f t="shared" si="3"/>
        <v>100</v>
      </c>
      <c r="T15" s="8">
        <f t="shared" si="4"/>
        <v>9</v>
      </c>
      <c r="U15" s="8">
        <f t="shared" si="5"/>
        <v>100</v>
      </c>
      <c r="V15" s="8">
        <f t="shared" si="6"/>
        <v>4</v>
      </c>
      <c r="W15" s="8">
        <f t="shared" si="7"/>
        <v>100</v>
      </c>
      <c r="X15" s="8">
        <f t="shared" si="8"/>
        <v>3</v>
      </c>
      <c r="Y15" s="8">
        <f t="shared" si="9"/>
        <v>100</v>
      </c>
      <c r="Z15" s="8">
        <f t="shared" si="10"/>
        <v>4</v>
      </c>
      <c r="AA15" s="8">
        <f t="shared" si="11"/>
        <v>100</v>
      </c>
      <c r="AC15" t="s">
        <v>53</v>
      </c>
      <c r="AD15" t="s">
        <v>53</v>
      </c>
      <c r="AE15" t="s">
        <v>53</v>
      </c>
      <c r="AF15" t="s">
        <v>53</v>
      </c>
      <c r="AG15" t="s">
        <v>54</v>
      </c>
      <c r="AH15" t="s">
        <v>54</v>
      </c>
      <c r="AI15" t="s">
        <v>54</v>
      </c>
      <c r="AJ15" t="s">
        <v>54</v>
      </c>
      <c r="AK15" t="s">
        <v>54</v>
      </c>
      <c r="AL15" t="s">
        <v>54</v>
      </c>
      <c r="AM15" t="s">
        <v>54</v>
      </c>
      <c r="AN15" t="s">
        <v>54</v>
      </c>
      <c r="AO15" t="s">
        <v>189</v>
      </c>
      <c r="AP15" t="s">
        <v>190</v>
      </c>
      <c r="AQ15" t="s">
        <v>57</v>
      </c>
      <c r="AT15" s="11"/>
    </row>
    <row r="16" spans="1:46" ht="15" customHeight="1" x14ac:dyDescent="0.25">
      <c r="A16" s="4" t="s">
        <v>15</v>
      </c>
      <c r="B16" s="9">
        <v>2</v>
      </c>
      <c r="C16" s="6">
        <v>2</v>
      </c>
      <c r="D16" s="7">
        <v>2</v>
      </c>
      <c r="E16" s="6">
        <v>2</v>
      </c>
      <c r="F16" s="6">
        <v>2</v>
      </c>
      <c r="G16" s="6">
        <v>2</v>
      </c>
      <c r="H16" s="6">
        <v>5</v>
      </c>
      <c r="I16" s="6">
        <v>3</v>
      </c>
      <c r="J16" s="6">
        <v>2</v>
      </c>
      <c r="K16" s="6">
        <v>2</v>
      </c>
      <c r="L16" s="6">
        <v>4</v>
      </c>
      <c r="M16" s="6">
        <v>2</v>
      </c>
      <c r="N16" s="7">
        <f t="shared" si="0"/>
        <v>30</v>
      </c>
      <c r="O16" s="7">
        <f>N16/N$28*100</f>
        <v>93.75</v>
      </c>
      <c r="P16" s="7">
        <f t="shared" si="1"/>
        <v>94</v>
      </c>
      <c r="R16" s="8">
        <f t="shared" si="2"/>
        <v>12</v>
      </c>
      <c r="S16" s="8">
        <f t="shared" si="3"/>
        <v>100</v>
      </c>
      <c r="T16" s="8">
        <f t="shared" si="4"/>
        <v>9</v>
      </c>
      <c r="U16" s="8">
        <f t="shared" si="5"/>
        <v>100</v>
      </c>
      <c r="V16" s="8">
        <f t="shared" si="6"/>
        <v>3</v>
      </c>
      <c r="W16" s="8">
        <f t="shared" si="7"/>
        <v>75</v>
      </c>
      <c r="X16" s="8">
        <f t="shared" si="8"/>
        <v>2</v>
      </c>
      <c r="Y16" s="8">
        <f t="shared" si="9"/>
        <v>67</v>
      </c>
      <c r="Z16" s="8">
        <f t="shared" si="10"/>
        <v>4</v>
      </c>
      <c r="AA16" s="8">
        <f t="shared" si="11"/>
        <v>100</v>
      </c>
      <c r="AC16" t="s">
        <v>53</v>
      </c>
      <c r="AD16" t="s">
        <v>53</v>
      </c>
      <c r="AE16" t="s">
        <v>53</v>
      </c>
      <c r="AF16" t="s">
        <v>53</v>
      </c>
      <c r="AG16" t="s">
        <v>54</v>
      </c>
      <c r="AH16" t="s">
        <v>54</v>
      </c>
      <c r="AI16" t="s">
        <v>54</v>
      </c>
      <c r="AJ16" t="s">
        <v>191</v>
      </c>
      <c r="AK16" t="s">
        <v>157</v>
      </c>
      <c r="AL16" t="s">
        <v>54</v>
      </c>
      <c r="AM16" t="s">
        <v>54</v>
      </c>
      <c r="AN16" t="s">
        <v>54</v>
      </c>
      <c r="AO16" t="s">
        <v>192</v>
      </c>
      <c r="AP16" t="e">
        <f>- Do all of my homework
- Do the whole practice test
- Pay attention in class</f>
        <v>#NAME?</v>
      </c>
      <c r="AQ16" t="s">
        <v>57</v>
      </c>
      <c r="AT16" s="11"/>
    </row>
    <row r="17" spans="1:46" ht="15" customHeight="1" x14ac:dyDescent="0.25">
      <c r="A17" s="4" t="s">
        <v>16</v>
      </c>
      <c r="B17" s="9">
        <v>2</v>
      </c>
      <c r="C17" s="6">
        <v>2</v>
      </c>
      <c r="D17" s="7">
        <v>2</v>
      </c>
      <c r="E17" s="6">
        <v>2</v>
      </c>
      <c r="F17" s="6">
        <v>2</v>
      </c>
      <c r="G17" s="6">
        <v>2</v>
      </c>
      <c r="H17" s="6">
        <v>5</v>
      </c>
      <c r="I17" s="6">
        <v>3</v>
      </c>
      <c r="J17" s="6">
        <v>1</v>
      </c>
      <c r="K17" s="6">
        <v>2</v>
      </c>
      <c r="L17" s="6">
        <v>4</v>
      </c>
      <c r="M17" s="6">
        <v>2</v>
      </c>
      <c r="N17" s="7">
        <f t="shared" si="0"/>
        <v>29</v>
      </c>
      <c r="O17" s="7">
        <f t="shared" si="12"/>
        <v>90.625</v>
      </c>
      <c r="P17" s="7">
        <f t="shared" si="1"/>
        <v>91</v>
      </c>
      <c r="R17" s="8">
        <f t="shared" si="2"/>
        <v>12</v>
      </c>
      <c r="S17" s="8">
        <f t="shared" si="3"/>
        <v>100</v>
      </c>
      <c r="T17" s="8">
        <f t="shared" si="4"/>
        <v>9</v>
      </c>
      <c r="U17" s="8">
        <f t="shared" si="5"/>
        <v>100</v>
      </c>
      <c r="V17" s="8">
        <f t="shared" si="6"/>
        <v>3</v>
      </c>
      <c r="W17" s="8">
        <f t="shared" si="7"/>
        <v>75</v>
      </c>
      <c r="X17" s="8">
        <f t="shared" si="8"/>
        <v>1</v>
      </c>
      <c r="Y17" s="8">
        <f t="shared" si="9"/>
        <v>33</v>
      </c>
      <c r="Z17" s="8">
        <f t="shared" si="10"/>
        <v>4</v>
      </c>
      <c r="AA17" s="8">
        <f t="shared" si="11"/>
        <v>100</v>
      </c>
      <c r="AC17" t="s">
        <v>53</v>
      </c>
      <c r="AD17" t="s">
        <v>53</v>
      </c>
      <c r="AE17" t="s">
        <v>53</v>
      </c>
      <c r="AF17" t="s">
        <v>53</v>
      </c>
      <c r="AG17" t="s">
        <v>54</v>
      </c>
      <c r="AH17" t="s">
        <v>54</v>
      </c>
      <c r="AI17" t="s">
        <v>54</v>
      </c>
      <c r="AJ17" t="s">
        <v>191</v>
      </c>
      <c r="AK17" t="s">
        <v>157</v>
      </c>
      <c r="AL17" t="s">
        <v>54</v>
      </c>
      <c r="AM17" t="s">
        <v>54</v>
      </c>
      <c r="AN17" t="s">
        <v>54</v>
      </c>
      <c r="AO17" t="s">
        <v>193</v>
      </c>
      <c r="AP17" t="s">
        <v>194</v>
      </c>
      <c r="AQ17" t="s">
        <v>57</v>
      </c>
      <c r="AT17" s="11"/>
    </row>
    <row r="18" spans="1:46" ht="15" customHeight="1" x14ac:dyDescent="0.25">
      <c r="A18" s="4" t="s">
        <v>17</v>
      </c>
      <c r="B18" s="9">
        <v>2</v>
      </c>
      <c r="C18" s="6">
        <v>2</v>
      </c>
      <c r="D18" s="7">
        <v>2</v>
      </c>
      <c r="E18" s="6">
        <v>2</v>
      </c>
      <c r="F18" s="6">
        <v>0</v>
      </c>
      <c r="G18" s="6">
        <v>2</v>
      </c>
      <c r="H18" s="6">
        <v>4</v>
      </c>
      <c r="I18" s="6">
        <v>4</v>
      </c>
      <c r="J18" s="6">
        <v>2</v>
      </c>
      <c r="K18" s="6">
        <v>2</v>
      </c>
      <c r="L18" s="6">
        <v>4</v>
      </c>
      <c r="M18" s="6">
        <v>2</v>
      </c>
      <c r="N18" s="7">
        <f t="shared" si="0"/>
        <v>28</v>
      </c>
      <c r="O18" s="7">
        <f t="shared" si="12"/>
        <v>87.5</v>
      </c>
      <c r="P18" s="7">
        <f t="shared" si="1"/>
        <v>88</v>
      </c>
      <c r="R18" s="8">
        <f t="shared" si="2"/>
        <v>12</v>
      </c>
      <c r="S18" s="8">
        <f t="shared" si="3"/>
        <v>100</v>
      </c>
      <c r="T18" s="8">
        <f t="shared" si="4"/>
        <v>6</v>
      </c>
      <c r="U18" s="8">
        <f t="shared" si="5"/>
        <v>67</v>
      </c>
      <c r="V18" s="8">
        <f t="shared" si="6"/>
        <v>4</v>
      </c>
      <c r="W18" s="8">
        <f t="shared" si="7"/>
        <v>100</v>
      </c>
      <c r="X18" s="8">
        <f t="shared" si="8"/>
        <v>2</v>
      </c>
      <c r="Y18" s="8">
        <f t="shared" si="9"/>
        <v>67</v>
      </c>
      <c r="Z18" s="8">
        <f t="shared" si="10"/>
        <v>4</v>
      </c>
      <c r="AA18" s="8">
        <f t="shared" si="11"/>
        <v>100</v>
      </c>
      <c r="AC18" t="s">
        <v>53</v>
      </c>
      <c r="AD18" t="s">
        <v>53</v>
      </c>
      <c r="AE18" t="s">
        <v>53</v>
      </c>
      <c r="AF18" t="s">
        <v>53</v>
      </c>
      <c r="AG18" t="s">
        <v>155</v>
      </c>
      <c r="AH18" t="s">
        <v>54</v>
      </c>
      <c r="AI18" t="s">
        <v>195</v>
      </c>
      <c r="AJ18" t="s">
        <v>54</v>
      </c>
      <c r="AK18" t="s">
        <v>157</v>
      </c>
      <c r="AL18" t="s">
        <v>54</v>
      </c>
      <c r="AM18" t="s">
        <v>54</v>
      </c>
      <c r="AN18" t="s">
        <v>54</v>
      </c>
      <c r="AO18" t="s">
        <v>196</v>
      </c>
      <c r="AP18" t="s">
        <v>197</v>
      </c>
      <c r="AQ18" t="s">
        <v>70</v>
      </c>
      <c r="AT18" s="11"/>
    </row>
    <row r="19" spans="1:46" ht="15" customHeight="1" x14ac:dyDescent="0.25">
      <c r="A19" s="4" t="s">
        <v>18</v>
      </c>
      <c r="B19" s="9">
        <v>2</v>
      </c>
      <c r="C19" s="6">
        <v>2</v>
      </c>
      <c r="D19" s="7">
        <v>2</v>
      </c>
      <c r="E19" s="6">
        <v>2</v>
      </c>
      <c r="F19" s="6">
        <v>2</v>
      </c>
      <c r="G19" s="6">
        <v>2</v>
      </c>
      <c r="H19" s="6">
        <v>5</v>
      </c>
      <c r="I19" s="6">
        <v>4</v>
      </c>
      <c r="J19" s="6">
        <v>1</v>
      </c>
      <c r="K19" s="6">
        <v>2</v>
      </c>
      <c r="L19" s="6">
        <v>4</v>
      </c>
      <c r="M19" s="6">
        <v>2</v>
      </c>
      <c r="N19" s="7">
        <f t="shared" si="0"/>
        <v>30</v>
      </c>
      <c r="O19" s="7">
        <f t="shared" si="12"/>
        <v>93.75</v>
      </c>
      <c r="P19" s="7">
        <f t="shared" si="1"/>
        <v>94</v>
      </c>
      <c r="R19" s="8">
        <f t="shared" si="2"/>
        <v>12</v>
      </c>
      <c r="S19" s="8">
        <f t="shared" si="3"/>
        <v>100</v>
      </c>
      <c r="T19" s="8">
        <f t="shared" si="4"/>
        <v>9</v>
      </c>
      <c r="U19" s="8">
        <f t="shared" si="5"/>
        <v>100</v>
      </c>
      <c r="V19" s="8">
        <f t="shared" si="6"/>
        <v>4</v>
      </c>
      <c r="W19" s="8">
        <f t="shared" si="7"/>
        <v>100</v>
      </c>
      <c r="X19" s="8">
        <f t="shared" si="8"/>
        <v>1</v>
      </c>
      <c r="Y19" s="8">
        <f t="shared" si="9"/>
        <v>33</v>
      </c>
      <c r="Z19" s="8">
        <f t="shared" si="10"/>
        <v>4</v>
      </c>
      <c r="AA19" s="8">
        <f t="shared" si="11"/>
        <v>100</v>
      </c>
      <c r="AT19" s="11"/>
    </row>
    <row r="20" spans="1:46" ht="15" customHeight="1" x14ac:dyDescent="0.25">
      <c r="A20" s="4" t="s">
        <v>19</v>
      </c>
      <c r="B20" s="9">
        <v>2</v>
      </c>
      <c r="C20" s="6">
        <v>2</v>
      </c>
      <c r="D20" s="7">
        <v>0</v>
      </c>
      <c r="E20" s="6">
        <v>2</v>
      </c>
      <c r="F20" s="6">
        <v>2</v>
      </c>
      <c r="G20" s="6">
        <v>2</v>
      </c>
      <c r="H20" s="6">
        <v>5</v>
      </c>
      <c r="I20" s="6">
        <v>4</v>
      </c>
      <c r="J20" s="6">
        <v>3</v>
      </c>
      <c r="K20" s="6">
        <v>2</v>
      </c>
      <c r="L20" s="6">
        <v>4</v>
      </c>
      <c r="M20" s="6">
        <v>2</v>
      </c>
      <c r="N20" s="7">
        <f t="shared" si="0"/>
        <v>30</v>
      </c>
      <c r="O20" s="7">
        <f t="shared" si="12"/>
        <v>93.75</v>
      </c>
      <c r="P20" s="7">
        <f t="shared" si="1"/>
        <v>94</v>
      </c>
      <c r="R20" s="8">
        <f t="shared" si="2"/>
        <v>10</v>
      </c>
      <c r="S20" s="8">
        <f t="shared" si="3"/>
        <v>83</v>
      </c>
      <c r="T20" s="8">
        <f t="shared" si="4"/>
        <v>9</v>
      </c>
      <c r="U20" s="8">
        <f t="shared" si="5"/>
        <v>100</v>
      </c>
      <c r="V20" s="8">
        <f t="shared" si="6"/>
        <v>4</v>
      </c>
      <c r="W20" s="8">
        <f t="shared" si="7"/>
        <v>100</v>
      </c>
      <c r="X20" s="8">
        <f t="shared" si="8"/>
        <v>3</v>
      </c>
      <c r="Y20" s="8">
        <f t="shared" si="9"/>
        <v>100</v>
      </c>
      <c r="Z20" s="8">
        <f t="shared" si="10"/>
        <v>4</v>
      </c>
      <c r="AA20" s="8">
        <f t="shared" si="11"/>
        <v>100</v>
      </c>
      <c r="AC20" t="s">
        <v>53</v>
      </c>
      <c r="AD20" t="s">
        <v>53</v>
      </c>
      <c r="AE20" t="s">
        <v>154</v>
      </c>
      <c r="AF20" t="s">
        <v>53</v>
      </c>
      <c r="AG20" t="s">
        <v>54</v>
      </c>
      <c r="AH20" t="s">
        <v>54</v>
      </c>
      <c r="AI20" t="s">
        <v>54</v>
      </c>
      <c r="AJ20" t="s">
        <v>54</v>
      </c>
      <c r="AK20" t="s">
        <v>54</v>
      </c>
      <c r="AL20" t="s">
        <v>54</v>
      </c>
      <c r="AM20" t="s">
        <v>54</v>
      </c>
      <c r="AN20" t="s">
        <v>54</v>
      </c>
      <c r="AO20" t="s">
        <v>198</v>
      </c>
      <c r="AP20" s="12" t="s">
        <v>199</v>
      </c>
      <c r="AQ20" t="s">
        <v>57</v>
      </c>
      <c r="AT20" s="11"/>
    </row>
    <row r="21" spans="1:46" ht="15" customHeight="1" x14ac:dyDescent="0.25">
      <c r="A21" s="4" t="s">
        <v>20</v>
      </c>
      <c r="B21" s="9">
        <v>2</v>
      </c>
      <c r="C21" s="6">
        <v>2</v>
      </c>
      <c r="D21" s="7">
        <v>2</v>
      </c>
      <c r="E21" s="6">
        <v>2</v>
      </c>
      <c r="F21" s="6">
        <v>2</v>
      </c>
      <c r="G21" s="6">
        <v>2</v>
      </c>
      <c r="H21" s="6">
        <v>5</v>
      </c>
      <c r="I21" s="6">
        <v>4</v>
      </c>
      <c r="J21" s="6">
        <v>3</v>
      </c>
      <c r="K21" s="6">
        <v>2</v>
      </c>
      <c r="L21" s="6">
        <v>4</v>
      </c>
      <c r="M21" s="6">
        <v>2</v>
      </c>
      <c r="N21" s="7">
        <f t="shared" si="0"/>
        <v>32</v>
      </c>
      <c r="O21" s="7">
        <f t="shared" si="12"/>
        <v>100</v>
      </c>
      <c r="P21" s="7">
        <f t="shared" si="1"/>
        <v>100</v>
      </c>
      <c r="R21" s="8">
        <f t="shared" si="2"/>
        <v>12</v>
      </c>
      <c r="S21" s="8">
        <f t="shared" si="3"/>
        <v>100</v>
      </c>
      <c r="T21" s="8">
        <f t="shared" si="4"/>
        <v>9</v>
      </c>
      <c r="U21" s="8">
        <f t="shared" si="5"/>
        <v>100</v>
      </c>
      <c r="V21" s="8">
        <f t="shared" si="6"/>
        <v>4</v>
      </c>
      <c r="W21" s="8">
        <f t="shared" si="7"/>
        <v>100</v>
      </c>
      <c r="X21" s="8">
        <f t="shared" si="8"/>
        <v>3</v>
      </c>
      <c r="Y21" s="8">
        <f t="shared" si="9"/>
        <v>100</v>
      </c>
      <c r="Z21" s="8">
        <f t="shared" si="10"/>
        <v>4</v>
      </c>
      <c r="AA21" s="8">
        <f t="shared" si="11"/>
        <v>100</v>
      </c>
      <c r="AC21" t="s">
        <v>53</v>
      </c>
      <c r="AD21" t="s">
        <v>53</v>
      </c>
      <c r="AE21" t="s">
        <v>53</v>
      </c>
      <c r="AF21" t="s">
        <v>53</v>
      </c>
      <c r="AG21" t="s">
        <v>54</v>
      </c>
      <c r="AH21" t="s">
        <v>54</v>
      </c>
      <c r="AI21" t="s">
        <v>54</v>
      </c>
      <c r="AJ21" t="s">
        <v>54</v>
      </c>
      <c r="AK21" t="s">
        <v>54</v>
      </c>
      <c r="AL21" t="s">
        <v>54</v>
      </c>
      <c r="AM21" t="s">
        <v>54</v>
      </c>
      <c r="AN21" t="s">
        <v>54</v>
      </c>
      <c r="AO21" t="s">
        <v>200</v>
      </c>
      <c r="AP21" s="12" t="s">
        <v>201</v>
      </c>
      <c r="AQ21" t="s">
        <v>57</v>
      </c>
      <c r="AT21" s="11"/>
    </row>
    <row r="22" spans="1:46" ht="15" customHeight="1" x14ac:dyDescent="0.25">
      <c r="A22" s="4" t="s">
        <v>21</v>
      </c>
      <c r="B22" s="9">
        <v>2</v>
      </c>
      <c r="C22" s="6">
        <v>2</v>
      </c>
      <c r="D22" s="7">
        <v>2</v>
      </c>
      <c r="E22" s="6">
        <v>2</v>
      </c>
      <c r="F22" s="6">
        <v>2</v>
      </c>
      <c r="G22" s="6">
        <v>0</v>
      </c>
      <c r="H22" s="6">
        <v>4</v>
      </c>
      <c r="I22" s="6">
        <v>2</v>
      </c>
      <c r="J22" s="6">
        <v>3</v>
      </c>
      <c r="K22" s="6">
        <v>2</v>
      </c>
      <c r="L22" s="6">
        <v>4</v>
      </c>
      <c r="M22" s="6">
        <v>2</v>
      </c>
      <c r="N22" s="7">
        <f t="shared" si="0"/>
        <v>27</v>
      </c>
      <c r="O22" s="7">
        <f t="shared" si="12"/>
        <v>84.375</v>
      </c>
      <c r="P22" s="7">
        <f t="shared" si="1"/>
        <v>84</v>
      </c>
      <c r="R22" s="8">
        <f t="shared" si="2"/>
        <v>12</v>
      </c>
      <c r="S22" s="8">
        <f t="shared" si="3"/>
        <v>100</v>
      </c>
      <c r="T22" s="8">
        <f t="shared" si="4"/>
        <v>6</v>
      </c>
      <c r="U22" s="8">
        <f t="shared" si="5"/>
        <v>67</v>
      </c>
      <c r="V22" s="8">
        <f t="shared" si="6"/>
        <v>2</v>
      </c>
      <c r="W22" s="8">
        <f t="shared" si="7"/>
        <v>50</v>
      </c>
      <c r="X22" s="8">
        <f t="shared" si="8"/>
        <v>3</v>
      </c>
      <c r="Y22" s="8">
        <f t="shared" si="9"/>
        <v>100</v>
      </c>
      <c r="Z22" s="8">
        <f t="shared" si="10"/>
        <v>4</v>
      </c>
      <c r="AA22" s="8">
        <f t="shared" si="11"/>
        <v>100</v>
      </c>
      <c r="AC22" t="s">
        <v>53</v>
      </c>
      <c r="AD22" t="s">
        <v>53</v>
      </c>
      <c r="AE22" t="s">
        <v>53</v>
      </c>
      <c r="AF22" t="s">
        <v>53</v>
      </c>
      <c r="AG22" t="s">
        <v>54</v>
      </c>
      <c r="AH22" t="s">
        <v>202</v>
      </c>
      <c r="AI22" t="s">
        <v>164</v>
      </c>
      <c r="AJ22" t="s">
        <v>203</v>
      </c>
      <c r="AK22" t="s">
        <v>54</v>
      </c>
      <c r="AL22" t="s">
        <v>54</v>
      </c>
      <c r="AM22" t="s">
        <v>54</v>
      </c>
      <c r="AN22" t="s">
        <v>54</v>
      </c>
      <c r="AO22" t="s">
        <v>204</v>
      </c>
      <c r="AP22" t="s">
        <v>205</v>
      </c>
      <c r="AQ22" t="s">
        <v>70</v>
      </c>
      <c r="AT22" s="11"/>
    </row>
    <row r="23" spans="1:46" ht="15" customHeight="1" x14ac:dyDescent="0.25">
      <c r="A23" s="4" t="s">
        <v>22</v>
      </c>
      <c r="B23" s="9">
        <v>2</v>
      </c>
      <c r="C23" s="6">
        <v>0</v>
      </c>
      <c r="D23" s="7">
        <v>0</v>
      </c>
      <c r="E23" s="6">
        <v>0</v>
      </c>
      <c r="F23" s="6">
        <v>0</v>
      </c>
      <c r="G23" s="6">
        <v>2</v>
      </c>
      <c r="H23" s="6">
        <v>4</v>
      </c>
      <c r="I23" s="6">
        <v>4</v>
      </c>
      <c r="J23" s="6">
        <v>3</v>
      </c>
      <c r="K23" s="6">
        <v>2</v>
      </c>
      <c r="L23" s="6">
        <v>3</v>
      </c>
      <c r="M23" s="6">
        <v>2</v>
      </c>
      <c r="N23" s="7">
        <f t="shared" si="0"/>
        <v>22</v>
      </c>
      <c r="O23" s="7">
        <f t="shared" si="12"/>
        <v>68.75</v>
      </c>
      <c r="P23" s="7">
        <f t="shared" si="1"/>
        <v>69</v>
      </c>
      <c r="R23" s="8">
        <f t="shared" si="2"/>
        <v>6</v>
      </c>
      <c r="S23" s="8">
        <f t="shared" si="3"/>
        <v>50</v>
      </c>
      <c r="T23" s="8">
        <f t="shared" si="4"/>
        <v>6</v>
      </c>
      <c r="U23" s="8">
        <f t="shared" si="5"/>
        <v>67</v>
      </c>
      <c r="V23" s="8">
        <f t="shared" si="6"/>
        <v>4</v>
      </c>
      <c r="W23" s="8">
        <f t="shared" si="7"/>
        <v>100</v>
      </c>
      <c r="X23" s="8">
        <f t="shared" si="8"/>
        <v>3</v>
      </c>
      <c r="Y23" s="8">
        <f t="shared" si="9"/>
        <v>100</v>
      </c>
      <c r="Z23" s="8">
        <f t="shared" si="10"/>
        <v>3</v>
      </c>
      <c r="AA23" s="8">
        <f t="shared" si="11"/>
        <v>75</v>
      </c>
      <c r="AC23" t="s">
        <v>53</v>
      </c>
      <c r="AD23" t="s">
        <v>206</v>
      </c>
      <c r="AE23" t="s">
        <v>154</v>
      </c>
      <c r="AF23" t="s">
        <v>207</v>
      </c>
      <c r="AG23" t="s">
        <v>155</v>
      </c>
      <c r="AH23" t="s">
        <v>54</v>
      </c>
      <c r="AI23" t="s">
        <v>156</v>
      </c>
      <c r="AJ23" t="s">
        <v>54</v>
      </c>
      <c r="AK23" t="s">
        <v>54</v>
      </c>
      <c r="AL23" t="s">
        <v>54</v>
      </c>
      <c r="AM23" t="s">
        <v>150</v>
      </c>
      <c r="AN23" t="s">
        <v>54</v>
      </c>
      <c r="AO23" t="s">
        <v>208</v>
      </c>
      <c r="AP23" s="12" t="s">
        <v>209</v>
      </c>
      <c r="AQ23" t="s">
        <v>70</v>
      </c>
      <c r="AT23" s="11"/>
    </row>
    <row r="24" spans="1:46" ht="15" customHeight="1" x14ac:dyDescent="0.25">
      <c r="A24" s="4" t="s">
        <v>23</v>
      </c>
      <c r="B24" s="9">
        <v>2</v>
      </c>
      <c r="C24" s="6">
        <v>2</v>
      </c>
      <c r="D24" s="7">
        <v>2</v>
      </c>
      <c r="E24" s="6">
        <v>2</v>
      </c>
      <c r="F24" s="6">
        <v>2</v>
      </c>
      <c r="G24" s="6">
        <v>2</v>
      </c>
      <c r="H24" s="6">
        <v>5</v>
      </c>
      <c r="I24" s="6">
        <v>4</v>
      </c>
      <c r="J24" s="6">
        <v>0</v>
      </c>
      <c r="K24" s="6">
        <v>2</v>
      </c>
      <c r="L24" s="6">
        <v>3</v>
      </c>
      <c r="M24" s="6">
        <v>2</v>
      </c>
      <c r="N24" s="7">
        <f t="shared" si="0"/>
        <v>28</v>
      </c>
      <c r="O24" s="7">
        <f t="shared" si="12"/>
        <v>87.5</v>
      </c>
      <c r="P24" s="7">
        <f t="shared" si="1"/>
        <v>88</v>
      </c>
      <c r="R24" s="8">
        <f t="shared" si="2"/>
        <v>12</v>
      </c>
      <c r="S24" s="8">
        <f t="shared" si="3"/>
        <v>100</v>
      </c>
      <c r="T24" s="8">
        <f t="shared" si="4"/>
        <v>9</v>
      </c>
      <c r="U24" s="8">
        <f t="shared" si="5"/>
        <v>100</v>
      </c>
      <c r="V24" s="8">
        <f t="shared" si="6"/>
        <v>4</v>
      </c>
      <c r="W24" s="8">
        <f t="shared" si="7"/>
        <v>100</v>
      </c>
      <c r="X24" s="8">
        <f t="shared" si="8"/>
        <v>0</v>
      </c>
      <c r="Y24" s="8">
        <f t="shared" si="9"/>
        <v>0</v>
      </c>
      <c r="Z24" s="8">
        <f t="shared" si="10"/>
        <v>3</v>
      </c>
      <c r="AA24" s="8">
        <f t="shared" si="11"/>
        <v>75</v>
      </c>
      <c r="AC24" t="s">
        <v>53</v>
      </c>
      <c r="AD24" t="s">
        <v>53</v>
      </c>
      <c r="AE24" t="s">
        <v>53</v>
      </c>
      <c r="AF24" t="s">
        <v>53</v>
      </c>
      <c r="AG24" t="s">
        <v>54</v>
      </c>
      <c r="AH24" t="s">
        <v>54</v>
      </c>
      <c r="AI24" t="s">
        <v>54</v>
      </c>
      <c r="AJ24" t="s">
        <v>54</v>
      </c>
      <c r="AK24" t="s">
        <v>210</v>
      </c>
      <c r="AL24" t="s">
        <v>54</v>
      </c>
      <c r="AM24" t="s">
        <v>211</v>
      </c>
      <c r="AN24" t="s">
        <v>54</v>
      </c>
      <c r="AO24" t="s">
        <v>212</v>
      </c>
      <c r="AP24" t="s">
        <v>213</v>
      </c>
      <c r="AQ24" t="s">
        <v>70</v>
      </c>
      <c r="AT24" s="11"/>
    </row>
    <row r="25" spans="1:46" ht="15" customHeight="1" x14ac:dyDescent="0.25">
      <c r="A25" s="4" t="s">
        <v>24</v>
      </c>
      <c r="B25" s="9">
        <v>2</v>
      </c>
      <c r="C25" s="6">
        <v>2</v>
      </c>
      <c r="D25" s="7">
        <v>2</v>
      </c>
      <c r="E25" s="6">
        <v>2</v>
      </c>
      <c r="F25" s="6">
        <v>0</v>
      </c>
      <c r="G25" s="6">
        <v>2</v>
      </c>
      <c r="H25" s="6">
        <v>5</v>
      </c>
      <c r="I25" s="6">
        <v>4</v>
      </c>
      <c r="J25" s="6">
        <v>3</v>
      </c>
      <c r="K25" s="6">
        <v>2</v>
      </c>
      <c r="L25" s="6">
        <v>4</v>
      </c>
      <c r="M25" s="6">
        <v>2</v>
      </c>
      <c r="N25" s="7">
        <f t="shared" si="0"/>
        <v>30</v>
      </c>
      <c r="O25" s="7">
        <f t="shared" si="12"/>
        <v>93.75</v>
      </c>
      <c r="P25" s="7">
        <f t="shared" si="1"/>
        <v>94</v>
      </c>
      <c r="R25" s="8">
        <f t="shared" si="2"/>
        <v>12</v>
      </c>
      <c r="S25" s="8">
        <f t="shared" si="3"/>
        <v>100</v>
      </c>
      <c r="T25" s="8">
        <f t="shared" si="4"/>
        <v>7</v>
      </c>
      <c r="U25" s="8">
        <f t="shared" si="5"/>
        <v>78</v>
      </c>
      <c r="V25" s="8">
        <f t="shared" si="6"/>
        <v>4</v>
      </c>
      <c r="W25" s="8">
        <f t="shared" si="7"/>
        <v>100</v>
      </c>
      <c r="X25" s="8">
        <f t="shared" si="8"/>
        <v>3</v>
      </c>
      <c r="Y25" s="8">
        <f t="shared" si="9"/>
        <v>100</v>
      </c>
      <c r="Z25" s="8">
        <f t="shared" si="10"/>
        <v>4</v>
      </c>
      <c r="AA25" s="8">
        <f t="shared" si="11"/>
        <v>100</v>
      </c>
      <c r="AC25" t="s">
        <v>53</v>
      </c>
      <c r="AD25" t="s">
        <v>53</v>
      </c>
      <c r="AE25" t="s">
        <v>53</v>
      </c>
      <c r="AF25" t="s">
        <v>53</v>
      </c>
      <c r="AG25" t="s">
        <v>155</v>
      </c>
      <c r="AH25" t="s">
        <v>54</v>
      </c>
      <c r="AI25" t="s">
        <v>54</v>
      </c>
      <c r="AJ25" t="s">
        <v>54</v>
      </c>
      <c r="AK25" t="s">
        <v>54</v>
      </c>
      <c r="AL25" t="s">
        <v>54</v>
      </c>
      <c r="AM25" t="s">
        <v>54</v>
      </c>
      <c r="AN25" t="s">
        <v>54</v>
      </c>
      <c r="AO25" t="s">
        <v>214</v>
      </c>
      <c r="AP25" s="12" t="s">
        <v>215</v>
      </c>
      <c r="AQ25" t="s">
        <v>70</v>
      </c>
      <c r="AT25" s="11"/>
    </row>
    <row r="26" spans="1:46" ht="15" customHeight="1" x14ac:dyDescent="0.25">
      <c r="A26" s="4" t="s">
        <v>25</v>
      </c>
      <c r="B26" s="9">
        <v>2</v>
      </c>
      <c r="C26" s="6">
        <v>2</v>
      </c>
      <c r="D26" s="7">
        <v>2</v>
      </c>
      <c r="E26" s="6">
        <v>2</v>
      </c>
      <c r="F26" s="6">
        <v>2</v>
      </c>
      <c r="G26" s="6">
        <v>2</v>
      </c>
      <c r="H26" s="6">
        <v>5</v>
      </c>
      <c r="I26" s="6">
        <v>4</v>
      </c>
      <c r="J26" s="6">
        <v>1</v>
      </c>
      <c r="K26" s="6">
        <v>2</v>
      </c>
      <c r="L26" s="6">
        <v>3</v>
      </c>
      <c r="M26" s="6">
        <v>2</v>
      </c>
      <c r="N26" s="7">
        <f t="shared" si="0"/>
        <v>29</v>
      </c>
      <c r="O26" s="7">
        <f t="shared" si="12"/>
        <v>90.625</v>
      </c>
      <c r="P26" s="7">
        <f t="shared" si="1"/>
        <v>91</v>
      </c>
      <c r="R26" s="8">
        <f t="shared" si="2"/>
        <v>12</v>
      </c>
      <c r="S26" s="8">
        <f t="shared" si="3"/>
        <v>100</v>
      </c>
      <c r="T26" s="8">
        <f t="shared" si="4"/>
        <v>9</v>
      </c>
      <c r="U26" s="8">
        <f t="shared" si="5"/>
        <v>100</v>
      </c>
      <c r="V26" s="8">
        <f t="shared" si="6"/>
        <v>4</v>
      </c>
      <c r="W26" s="8">
        <f t="shared" si="7"/>
        <v>100</v>
      </c>
      <c r="X26" s="8">
        <f t="shared" si="8"/>
        <v>1</v>
      </c>
      <c r="Y26" s="8">
        <f t="shared" si="9"/>
        <v>33</v>
      </c>
      <c r="Z26" s="8">
        <f t="shared" si="10"/>
        <v>3</v>
      </c>
      <c r="AA26" s="8">
        <f t="shared" si="11"/>
        <v>75</v>
      </c>
      <c r="AC26" t="s">
        <v>53</v>
      </c>
      <c r="AD26" t="s">
        <v>53</v>
      </c>
      <c r="AE26" t="s">
        <v>53</v>
      </c>
      <c r="AF26" t="s">
        <v>53</v>
      </c>
      <c r="AG26" t="s">
        <v>54</v>
      </c>
      <c r="AH26" t="s">
        <v>54</v>
      </c>
      <c r="AI26" t="s">
        <v>54</v>
      </c>
      <c r="AJ26" t="s">
        <v>54</v>
      </c>
      <c r="AK26" t="s">
        <v>216</v>
      </c>
      <c r="AL26" t="s">
        <v>54</v>
      </c>
      <c r="AM26" t="s">
        <v>211</v>
      </c>
      <c r="AN26" t="s">
        <v>54</v>
      </c>
      <c r="AO26" t="s">
        <v>217</v>
      </c>
      <c r="AP26" s="12" t="s">
        <v>218</v>
      </c>
      <c r="AQ26" t="s">
        <v>70</v>
      </c>
      <c r="AT26" s="11"/>
    </row>
    <row r="28" spans="1:46" ht="15" customHeight="1" x14ac:dyDescent="0.25">
      <c r="B28">
        <v>2</v>
      </c>
      <c r="C28">
        <v>2</v>
      </c>
      <c r="D28">
        <v>2</v>
      </c>
      <c r="E28">
        <v>2</v>
      </c>
      <c r="F28">
        <v>2</v>
      </c>
      <c r="G28">
        <v>2</v>
      </c>
      <c r="H28">
        <v>5</v>
      </c>
      <c r="I28">
        <v>4</v>
      </c>
      <c r="J28">
        <v>3</v>
      </c>
      <c r="K28">
        <v>2</v>
      </c>
      <c r="L28">
        <v>4</v>
      </c>
      <c r="M28">
        <v>2</v>
      </c>
      <c r="N28">
        <f>SUM(B28:M28)</f>
        <v>32</v>
      </c>
    </row>
    <row r="29" spans="1:46" ht="15" customHeight="1" x14ac:dyDescent="0.25">
      <c r="B29">
        <f t="shared" ref="B29:M29" si="13">AVERAGE(B2:B26)</f>
        <v>2</v>
      </c>
      <c r="C29">
        <f t="shared" si="13"/>
        <v>1.92</v>
      </c>
      <c r="D29">
        <f t="shared" si="13"/>
        <v>1.76</v>
      </c>
      <c r="E29">
        <f t="shared" si="13"/>
        <v>1.92</v>
      </c>
      <c r="F29">
        <f t="shared" si="13"/>
        <v>1.44</v>
      </c>
      <c r="G29">
        <f t="shared" si="13"/>
        <v>1.76</v>
      </c>
      <c r="H29">
        <f t="shared" si="13"/>
        <v>4.4400000000000004</v>
      </c>
      <c r="I29">
        <f t="shared" si="13"/>
        <v>3.8</v>
      </c>
      <c r="J29">
        <f t="shared" si="13"/>
        <v>2.2400000000000002</v>
      </c>
      <c r="K29">
        <f t="shared" si="13"/>
        <v>1.96</v>
      </c>
      <c r="L29">
        <f t="shared" si="13"/>
        <v>3.8</v>
      </c>
      <c r="M29">
        <f t="shared" si="13"/>
        <v>2</v>
      </c>
    </row>
    <row r="30" spans="1:46" ht="15" customHeight="1" x14ac:dyDescent="0.25">
      <c r="B30">
        <f>B29/B28*100</f>
        <v>100</v>
      </c>
      <c r="C30">
        <f>C29/C28*100</f>
        <v>96</v>
      </c>
      <c r="D30">
        <f t="shared" ref="D30:M30" si="14">D29/D28*100</f>
        <v>88</v>
      </c>
      <c r="E30">
        <f t="shared" si="14"/>
        <v>96</v>
      </c>
      <c r="F30">
        <f t="shared" si="14"/>
        <v>72</v>
      </c>
      <c r="G30">
        <f t="shared" si="14"/>
        <v>88</v>
      </c>
      <c r="H30">
        <f t="shared" si="14"/>
        <v>88.800000000000011</v>
      </c>
      <c r="I30">
        <f t="shared" si="14"/>
        <v>95</v>
      </c>
      <c r="J30">
        <f t="shared" si="14"/>
        <v>74.666666666666671</v>
      </c>
      <c r="K30">
        <f t="shared" si="14"/>
        <v>98</v>
      </c>
      <c r="L30">
        <f t="shared" si="14"/>
        <v>95</v>
      </c>
      <c r="M30">
        <f t="shared" si="14"/>
        <v>100</v>
      </c>
    </row>
    <row r="33" spans="3:46" ht="15" customHeight="1" x14ac:dyDescent="0.25">
      <c r="C33" s="7"/>
      <c r="D33" s="7"/>
      <c r="E33" s="7"/>
      <c r="F33" s="7"/>
      <c r="G33" s="7"/>
      <c r="H33" s="7"/>
      <c r="I33" s="7"/>
      <c r="J33" s="7"/>
      <c r="K33" s="7"/>
      <c r="L33" s="7"/>
      <c r="M33" s="7"/>
      <c r="AT33"/>
    </row>
    <row r="34" spans="3:46" ht="15" customHeight="1" x14ac:dyDescent="0.25">
      <c r="C34" s="7"/>
      <c r="D34" s="7"/>
      <c r="E34" s="7"/>
      <c r="F34" s="7"/>
      <c r="G34" s="7"/>
      <c r="H34" s="7"/>
      <c r="I34" s="7"/>
      <c r="J34" s="7"/>
      <c r="K34" s="7"/>
      <c r="L34" s="7"/>
      <c r="M34" s="7"/>
      <c r="AT34"/>
    </row>
    <row r="63" spans="3:46" ht="15" customHeight="1" x14ac:dyDescent="0.25">
      <c r="C63" s="7"/>
      <c r="D63" s="7"/>
      <c r="E63" s="6"/>
      <c r="F63" s="6"/>
      <c r="G63" s="6"/>
      <c r="H63" s="6"/>
      <c r="I63" s="6"/>
      <c r="J63" s="6"/>
      <c r="K63" s="6"/>
      <c r="L63" s="6"/>
      <c r="M63" s="6"/>
      <c r="N63" s="7"/>
      <c r="O63" s="7"/>
      <c r="P63" s="7"/>
      <c r="AT6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63"/>
  <sheetViews>
    <sheetView tabSelected="1" topLeftCell="AO1" workbookViewId="0">
      <selection activeCell="BH1" sqref="BH1"/>
    </sheetView>
  </sheetViews>
  <sheetFormatPr defaultRowHeight="15" customHeight="1" x14ac:dyDescent="0.25"/>
  <cols>
    <col min="1" max="1" width="22.7109375" customWidth="1"/>
    <col min="2" max="20" width="5.7109375" customWidth="1"/>
    <col min="21" max="23" width="9.140625" customWidth="1"/>
    <col min="25" max="25" width="6.140625" customWidth="1"/>
    <col min="26" max="26" width="23" customWidth="1"/>
    <col min="27" max="27" width="6.140625" customWidth="1"/>
    <col min="28" max="28" width="23" customWidth="1"/>
    <col min="29" max="29" width="6.140625" customWidth="1"/>
    <col min="30" max="30" width="23" customWidth="1"/>
    <col min="31" max="31" width="6.140625" customWidth="1"/>
    <col min="32" max="32" width="23" customWidth="1"/>
    <col min="33" max="33" width="6.140625" customWidth="1"/>
    <col min="34" max="34" width="23" customWidth="1"/>
    <col min="35" max="35" width="6.140625" customWidth="1"/>
    <col min="36" max="36" width="23" customWidth="1"/>
  </cols>
  <sheetData>
    <row r="1" spans="1:60" ht="15" customHeight="1" x14ac:dyDescent="0.25">
      <c r="A1" s="1" t="s">
        <v>219</v>
      </c>
      <c r="B1" s="1">
        <v>1</v>
      </c>
      <c r="C1" s="2">
        <v>2</v>
      </c>
      <c r="D1" s="2">
        <v>3</v>
      </c>
      <c r="E1" s="2">
        <v>4</v>
      </c>
      <c r="F1" s="2">
        <v>5</v>
      </c>
      <c r="G1" s="2">
        <v>6</v>
      </c>
      <c r="H1" s="2">
        <v>7</v>
      </c>
      <c r="I1" s="2">
        <v>8</v>
      </c>
      <c r="J1" s="2">
        <v>9</v>
      </c>
      <c r="K1" s="2">
        <v>10</v>
      </c>
      <c r="L1" s="2">
        <v>11</v>
      </c>
      <c r="M1" s="2">
        <v>12</v>
      </c>
      <c r="N1" s="2">
        <v>13</v>
      </c>
      <c r="O1" s="2">
        <v>14</v>
      </c>
      <c r="P1" s="2">
        <v>15</v>
      </c>
      <c r="Q1" s="2">
        <v>16</v>
      </c>
      <c r="R1" s="2">
        <v>17</v>
      </c>
      <c r="S1" s="2" t="s">
        <v>220</v>
      </c>
      <c r="T1" s="2">
        <v>24</v>
      </c>
      <c r="U1" t="s">
        <v>0</v>
      </c>
      <c r="Y1" s="3"/>
      <c r="Z1" s="3" t="s">
        <v>221</v>
      </c>
      <c r="AA1" s="3"/>
      <c r="AB1" s="3" t="s">
        <v>222</v>
      </c>
      <c r="AC1" s="3"/>
      <c r="AD1" s="3" t="s">
        <v>223</v>
      </c>
      <c r="AE1" s="3"/>
      <c r="AF1" s="3" t="s">
        <v>224</v>
      </c>
      <c r="AG1" s="3"/>
      <c r="AH1" s="3" t="s">
        <v>225</v>
      </c>
      <c r="AI1" s="3"/>
      <c r="AJ1" s="3" t="s">
        <v>226</v>
      </c>
      <c r="AL1" t="s">
        <v>35</v>
      </c>
      <c r="AM1" t="s">
        <v>36</v>
      </c>
      <c r="AN1" t="s">
        <v>37</v>
      </c>
      <c r="AO1" t="s">
        <v>38</v>
      </c>
      <c r="AP1" t="s">
        <v>39</v>
      </c>
      <c r="AQ1" t="s">
        <v>40</v>
      </c>
      <c r="AR1" t="s">
        <v>41</v>
      </c>
      <c r="AS1" t="s">
        <v>42</v>
      </c>
      <c r="AT1" t="s">
        <v>43</v>
      </c>
      <c r="AU1" t="s">
        <v>44</v>
      </c>
      <c r="AV1" t="s">
        <v>45</v>
      </c>
      <c r="AW1" t="s">
        <v>46</v>
      </c>
      <c r="AX1" t="s">
        <v>227</v>
      </c>
      <c r="AY1" t="s">
        <v>228</v>
      </c>
      <c r="AZ1" t="s">
        <v>229</v>
      </c>
      <c r="BA1" t="s">
        <v>230</v>
      </c>
      <c r="BB1" t="s">
        <v>231</v>
      </c>
      <c r="BC1" t="s">
        <v>232</v>
      </c>
      <c r="BD1" t="s">
        <v>233</v>
      </c>
      <c r="BE1" t="s">
        <v>50</v>
      </c>
      <c r="BF1" t="s">
        <v>51</v>
      </c>
      <c r="BG1" t="s">
        <v>52</v>
      </c>
      <c r="BH1" t="s">
        <v>234</v>
      </c>
    </row>
    <row r="2" spans="1:60" ht="15" customHeight="1" x14ac:dyDescent="0.25">
      <c r="A2" s="4" t="s">
        <v>1</v>
      </c>
      <c r="B2" s="5">
        <v>2</v>
      </c>
      <c r="C2" s="6">
        <v>0</v>
      </c>
      <c r="D2" s="7">
        <v>0</v>
      </c>
      <c r="E2" s="6">
        <v>2</v>
      </c>
      <c r="F2" s="6">
        <v>0</v>
      </c>
      <c r="G2" s="6">
        <v>2</v>
      </c>
      <c r="H2" s="6">
        <v>2</v>
      </c>
      <c r="I2" s="6">
        <v>2</v>
      </c>
      <c r="J2" s="6">
        <v>2</v>
      </c>
      <c r="K2" s="6">
        <v>1</v>
      </c>
      <c r="L2" s="6">
        <v>6</v>
      </c>
      <c r="M2" s="6">
        <v>3</v>
      </c>
      <c r="N2">
        <v>1</v>
      </c>
      <c r="O2">
        <v>2</v>
      </c>
      <c r="P2">
        <v>4</v>
      </c>
      <c r="Q2">
        <v>3</v>
      </c>
      <c r="R2">
        <v>5</v>
      </c>
      <c r="S2">
        <v>2</v>
      </c>
      <c r="T2">
        <v>3</v>
      </c>
      <c r="U2" s="7">
        <f>SUM(B2:T2)</f>
        <v>42</v>
      </c>
      <c r="V2" s="7">
        <f t="shared" ref="V2:V26" si="0">U2/U$28*100</f>
        <v>76.363636363636374</v>
      </c>
      <c r="W2" s="7">
        <f t="shared" ref="W2:W26" si="1">ROUND(V2,0)</f>
        <v>76</v>
      </c>
      <c r="Y2" s="8">
        <f>M2+P2</f>
        <v>7</v>
      </c>
      <c r="Z2" s="8">
        <f>ROUND(Y2/7*100,0)</f>
        <v>100</v>
      </c>
      <c r="AA2" s="8">
        <f>B2+E2+I2+J2+K2</f>
        <v>9</v>
      </c>
      <c r="AB2" s="8">
        <f>ROUND(AA2/10*100,0)</f>
        <v>90</v>
      </c>
      <c r="AC2" s="8">
        <f>G2+H2+Q2</f>
        <v>7</v>
      </c>
      <c r="AD2" s="8">
        <f>ROUND(AC2/7*100,0)</f>
        <v>100</v>
      </c>
      <c r="AE2" s="8">
        <f>C2+L2+N2</f>
        <v>7</v>
      </c>
      <c r="AF2" s="8">
        <f>ROUND(AE2/10*100,0)</f>
        <v>70</v>
      </c>
      <c r="AG2" s="8">
        <f>D2+O2+R2+S2</f>
        <v>9</v>
      </c>
      <c r="AH2" s="8">
        <f>ROUND(AG2/16*100,0)</f>
        <v>56</v>
      </c>
      <c r="AI2" s="8">
        <f>F2+T2</f>
        <v>3</v>
      </c>
      <c r="AJ2" s="8">
        <f>ROUND(AI2/5*100,0)</f>
        <v>60</v>
      </c>
      <c r="AL2" t="s">
        <v>53</v>
      </c>
      <c r="AM2" t="s">
        <v>235</v>
      </c>
      <c r="AN2" t="s">
        <v>236</v>
      </c>
      <c r="AO2" t="s">
        <v>53</v>
      </c>
      <c r="AP2" t="s">
        <v>237</v>
      </c>
      <c r="AQ2" t="s">
        <v>54</v>
      </c>
      <c r="AR2" t="s">
        <v>54</v>
      </c>
      <c r="AS2" t="s">
        <v>54</v>
      </c>
      <c r="AT2" t="s">
        <v>54</v>
      </c>
      <c r="AU2" t="s">
        <v>238</v>
      </c>
      <c r="AV2" t="s">
        <v>54</v>
      </c>
      <c r="AW2" t="s">
        <v>54</v>
      </c>
      <c r="AX2" t="s">
        <v>84</v>
      </c>
      <c r="AY2" t="s">
        <v>239</v>
      </c>
      <c r="AZ2" t="s">
        <v>54</v>
      </c>
      <c r="BA2" t="s">
        <v>54</v>
      </c>
      <c r="BB2" t="s">
        <v>54</v>
      </c>
      <c r="BC2" t="s">
        <v>240</v>
      </c>
      <c r="BD2" t="s">
        <v>54</v>
      </c>
      <c r="BE2" t="s">
        <v>241</v>
      </c>
      <c r="BF2" s="12" t="s">
        <v>242</v>
      </c>
      <c r="BG2" t="s">
        <v>70</v>
      </c>
      <c r="BH2" t="s">
        <v>243</v>
      </c>
    </row>
    <row r="3" spans="1:60" ht="15" customHeight="1" x14ac:dyDescent="0.25">
      <c r="A3" s="4" t="s">
        <v>2</v>
      </c>
      <c r="B3" s="9">
        <v>2</v>
      </c>
      <c r="C3" s="6">
        <v>2</v>
      </c>
      <c r="D3" s="7">
        <v>2</v>
      </c>
      <c r="E3" s="6">
        <v>2</v>
      </c>
      <c r="F3" s="6">
        <v>2</v>
      </c>
      <c r="G3" s="6">
        <v>2</v>
      </c>
      <c r="H3" s="6">
        <v>2</v>
      </c>
      <c r="I3" s="6">
        <v>2</v>
      </c>
      <c r="J3" s="6">
        <v>2</v>
      </c>
      <c r="K3" s="6">
        <v>2</v>
      </c>
      <c r="L3" s="6">
        <v>6</v>
      </c>
      <c r="M3" s="6">
        <v>3</v>
      </c>
      <c r="N3">
        <v>1</v>
      </c>
      <c r="O3">
        <v>3</v>
      </c>
      <c r="P3">
        <v>4</v>
      </c>
      <c r="Q3">
        <v>3</v>
      </c>
      <c r="R3">
        <v>5</v>
      </c>
      <c r="S3">
        <v>3</v>
      </c>
      <c r="T3">
        <v>3</v>
      </c>
      <c r="U3" s="7">
        <f t="shared" ref="U3:U26" si="2">SUM(B3:T3)</f>
        <v>51</v>
      </c>
      <c r="V3" s="7">
        <f t="shared" si="0"/>
        <v>92.72727272727272</v>
      </c>
      <c r="W3" s="7">
        <f t="shared" si="1"/>
        <v>93</v>
      </c>
      <c r="Y3" s="8">
        <f t="shared" ref="Y3:Y26" si="3">M3+P3</f>
        <v>7</v>
      </c>
      <c r="Z3" s="8">
        <f t="shared" ref="Z3:Z26" si="4">ROUND(Y3/7*100,0)</f>
        <v>100</v>
      </c>
      <c r="AA3" s="8">
        <f t="shared" ref="AA3:AA26" si="5">B3+E3+I3+J3+K3</f>
        <v>10</v>
      </c>
      <c r="AB3" s="8">
        <f t="shared" ref="AB3:AB26" si="6">ROUND(AA3/10*100,0)</f>
        <v>100</v>
      </c>
      <c r="AC3" s="8">
        <f t="shared" ref="AC3:AC26" si="7">G3+H3+Q3</f>
        <v>7</v>
      </c>
      <c r="AD3" s="8">
        <f t="shared" ref="AD3:AD26" si="8">ROUND(AC3/7*100,0)</f>
        <v>100</v>
      </c>
      <c r="AE3" s="8">
        <f t="shared" ref="AE3:AE26" si="9">C3+L3+N3</f>
        <v>9</v>
      </c>
      <c r="AF3" s="8">
        <f t="shared" ref="AF3:AF26" si="10">ROUND(AE3/10*100,0)</f>
        <v>90</v>
      </c>
      <c r="AG3" s="8">
        <f t="shared" ref="AG3:AG26" si="11">D3+O3+R3+S3</f>
        <v>13</v>
      </c>
      <c r="AH3" s="8">
        <f t="shared" ref="AH3:AH26" si="12">ROUND(AG3/16*100,0)</f>
        <v>81</v>
      </c>
      <c r="AI3" s="8">
        <f t="shared" ref="AI3:AI26" si="13">F3+T3</f>
        <v>5</v>
      </c>
      <c r="AJ3" s="8">
        <f t="shared" ref="AJ3:AJ26" si="14">ROUND(AI3/5*100,0)</f>
        <v>100</v>
      </c>
      <c r="AL3" t="s">
        <v>53</v>
      </c>
      <c r="AM3" t="s">
        <v>53</v>
      </c>
      <c r="AN3" t="s">
        <v>53</v>
      </c>
      <c r="AO3" t="s">
        <v>53</v>
      </c>
      <c r="AP3" t="s">
        <v>54</v>
      </c>
      <c r="AQ3" t="s">
        <v>54</v>
      </c>
      <c r="AR3" t="s">
        <v>54</v>
      </c>
      <c r="AS3" t="s">
        <v>54</v>
      </c>
      <c r="AT3" t="s">
        <v>54</v>
      </c>
      <c r="AU3" t="s">
        <v>54</v>
      </c>
      <c r="AV3" t="s">
        <v>54</v>
      </c>
      <c r="AW3" t="s">
        <v>54</v>
      </c>
      <c r="AX3" t="s">
        <v>244</v>
      </c>
      <c r="AY3" t="s">
        <v>54</v>
      </c>
      <c r="AZ3" t="s">
        <v>54</v>
      </c>
      <c r="BA3" t="s">
        <v>54</v>
      </c>
      <c r="BB3" t="s">
        <v>54</v>
      </c>
      <c r="BC3" t="s">
        <v>245</v>
      </c>
      <c r="BD3" t="s">
        <v>54</v>
      </c>
      <c r="BE3" t="s">
        <v>246</v>
      </c>
      <c r="BF3" t="e">
        <f>-Complete the review packet
-Ask questions
-Complete all homework assignments</f>
        <v>#NAME?</v>
      </c>
      <c r="BG3" t="s">
        <v>57</v>
      </c>
    </row>
    <row r="4" spans="1:60" ht="15" customHeight="1" x14ac:dyDescent="0.25">
      <c r="A4" s="4" t="s">
        <v>3</v>
      </c>
      <c r="B4" s="5">
        <v>2</v>
      </c>
      <c r="C4" s="6">
        <v>2</v>
      </c>
      <c r="D4" s="7">
        <v>2</v>
      </c>
      <c r="E4" s="6">
        <v>2</v>
      </c>
      <c r="F4" s="6">
        <v>2</v>
      </c>
      <c r="G4" s="6">
        <v>2</v>
      </c>
      <c r="H4" s="6">
        <v>2</v>
      </c>
      <c r="I4" s="6">
        <v>2</v>
      </c>
      <c r="J4" s="6">
        <v>2</v>
      </c>
      <c r="K4" s="6">
        <v>2</v>
      </c>
      <c r="L4" s="6">
        <v>4</v>
      </c>
      <c r="M4" s="6">
        <v>3</v>
      </c>
      <c r="N4">
        <v>2</v>
      </c>
      <c r="O4">
        <v>2</v>
      </c>
      <c r="P4">
        <v>4</v>
      </c>
      <c r="Q4">
        <v>3</v>
      </c>
      <c r="R4">
        <v>4</v>
      </c>
      <c r="S4">
        <v>4</v>
      </c>
      <c r="T4">
        <v>0</v>
      </c>
      <c r="U4" s="7">
        <f t="shared" si="2"/>
        <v>46</v>
      </c>
      <c r="V4" s="7">
        <f t="shared" si="0"/>
        <v>83.636363636363626</v>
      </c>
      <c r="W4" s="7">
        <f t="shared" si="1"/>
        <v>84</v>
      </c>
      <c r="Y4" s="8">
        <f t="shared" si="3"/>
        <v>7</v>
      </c>
      <c r="Z4" s="8">
        <f t="shared" si="4"/>
        <v>100</v>
      </c>
      <c r="AA4" s="8">
        <f t="shared" si="5"/>
        <v>10</v>
      </c>
      <c r="AB4" s="8">
        <f t="shared" si="6"/>
        <v>100</v>
      </c>
      <c r="AC4" s="8">
        <f t="shared" si="7"/>
        <v>7</v>
      </c>
      <c r="AD4" s="8">
        <f t="shared" si="8"/>
        <v>100</v>
      </c>
      <c r="AE4" s="8">
        <f t="shared" si="9"/>
        <v>8</v>
      </c>
      <c r="AF4" s="8">
        <f t="shared" si="10"/>
        <v>80</v>
      </c>
      <c r="AG4" s="8">
        <f t="shared" si="11"/>
        <v>12</v>
      </c>
      <c r="AH4" s="8">
        <f t="shared" si="12"/>
        <v>75</v>
      </c>
      <c r="AI4" s="8">
        <f t="shared" si="13"/>
        <v>2</v>
      </c>
      <c r="AJ4" s="8">
        <f t="shared" si="14"/>
        <v>40</v>
      </c>
      <c r="AL4" t="s">
        <v>53</v>
      </c>
      <c r="AM4" t="s">
        <v>53</v>
      </c>
      <c r="AN4" t="s">
        <v>53</v>
      </c>
      <c r="AO4" t="s">
        <v>53</v>
      </c>
      <c r="AP4" t="s">
        <v>54</v>
      </c>
      <c r="AQ4" t="s">
        <v>54</v>
      </c>
      <c r="AR4" t="s">
        <v>54</v>
      </c>
      <c r="AS4" t="s">
        <v>54</v>
      </c>
      <c r="AT4" t="s">
        <v>54</v>
      </c>
      <c r="AU4" t="s">
        <v>54</v>
      </c>
      <c r="AV4" t="s">
        <v>247</v>
      </c>
      <c r="AW4" t="s">
        <v>54</v>
      </c>
      <c r="AX4" t="s">
        <v>54</v>
      </c>
      <c r="AY4" t="s">
        <v>248</v>
      </c>
      <c r="AZ4" t="s">
        <v>54</v>
      </c>
      <c r="BA4" t="s">
        <v>54</v>
      </c>
      <c r="BB4" t="s">
        <v>249</v>
      </c>
      <c r="BC4" t="s">
        <v>250</v>
      </c>
      <c r="BD4" t="s">
        <v>251</v>
      </c>
      <c r="BE4" t="s">
        <v>252</v>
      </c>
      <c r="BF4" t="s">
        <v>253</v>
      </c>
      <c r="BG4" t="s">
        <v>57</v>
      </c>
    </row>
    <row r="5" spans="1:60" ht="15" customHeight="1" x14ac:dyDescent="0.25">
      <c r="A5" s="4" t="s">
        <v>4</v>
      </c>
      <c r="B5" s="9">
        <v>2</v>
      </c>
      <c r="C5" s="6">
        <v>2</v>
      </c>
      <c r="D5" s="7">
        <v>2</v>
      </c>
      <c r="E5" s="6">
        <v>2</v>
      </c>
      <c r="F5" s="6">
        <v>2</v>
      </c>
      <c r="G5" s="6">
        <v>2</v>
      </c>
      <c r="H5" s="6">
        <v>0</v>
      </c>
      <c r="I5" s="6">
        <v>2</v>
      </c>
      <c r="J5" s="6">
        <v>2</v>
      </c>
      <c r="K5" s="6">
        <v>2</v>
      </c>
      <c r="L5" s="6">
        <v>5</v>
      </c>
      <c r="M5" s="6">
        <v>3</v>
      </c>
      <c r="N5">
        <v>1</v>
      </c>
      <c r="O5">
        <v>1</v>
      </c>
      <c r="P5">
        <v>4</v>
      </c>
      <c r="Q5">
        <v>3</v>
      </c>
      <c r="R5">
        <v>5</v>
      </c>
      <c r="S5">
        <v>4</v>
      </c>
      <c r="T5">
        <v>3</v>
      </c>
      <c r="U5" s="7">
        <f t="shared" si="2"/>
        <v>47</v>
      </c>
      <c r="V5" s="7">
        <f t="shared" si="0"/>
        <v>85.454545454545453</v>
      </c>
      <c r="W5" s="7">
        <f t="shared" si="1"/>
        <v>85</v>
      </c>
      <c r="Y5" s="8">
        <f t="shared" si="3"/>
        <v>7</v>
      </c>
      <c r="Z5" s="8">
        <f t="shared" si="4"/>
        <v>100</v>
      </c>
      <c r="AA5" s="8">
        <f t="shared" si="5"/>
        <v>10</v>
      </c>
      <c r="AB5" s="8">
        <f t="shared" si="6"/>
        <v>100</v>
      </c>
      <c r="AC5" s="8">
        <f t="shared" si="7"/>
        <v>5</v>
      </c>
      <c r="AD5" s="8">
        <f t="shared" si="8"/>
        <v>71</v>
      </c>
      <c r="AE5" s="8">
        <f t="shared" si="9"/>
        <v>8</v>
      </c>
      <c r="AF5" s="8">
        <f t="shared" si="10"/>
        <v>80</v>
      </c>
      <c r="AG5" s="8">
        <f t="shared" si="11"/>
        <v>12</v>
      </c>
      <c r="AH5" s="8">
        <f t="shared" si="12"/>
        <v>75</v>
      </c>
      <c r="AI5" s="8">
        <f t="shared" si="13"/>
        <v>5</v>
      </c>
      <c r="AJ5" s="8">
        <f t="shared" si="14"/>
        <v>100</v>
      </c>
      <c r="AL5" t="s">
        <v>53</v>
      </c>
      <c r="AM5" t="s">
        <v>53</v>
      </c>
      <c r="AN5" t="s">
        <v>53</v>
      </c>
      <c r="AO5" t="s">
        <v>53</v>
      </c>
      <c r="AP5" t="s">
        <v>54</v>
      </c>
      <c r="AQ5" t="s">
        <v>54</v>
      </c>
      <c r="AR5" t="s">
        <v>254</v>
      </c>
      <c r="AS5" t="s">
        <v>54</v>
      </c>
      <c r="AT5" t="s">
        <v>54</v>
      </c>
      <c r="AU5" t="s">
        <v>54</v>
      </c>
      <c r="AV5" t="s">
        <v>255</v>
      </c>
      <c r="AW5" t="s">
        <v>54</v>
      </c>
      <c r="AX5" t="s">
        <v>256</v>
      </c>
      <c r="AY5" t="s">
        <v>248</v>
      </c>
      <c r="AZ5" t="s">
        <v>54</v>
      </c>
      <c r="BA5" t="s">
        <v>54</v>
      </c>
      <c r="BB5" t="s">
        <v>54</v>
      </c>
      <c r="BC5" t="s">
        <v>250</v>
      </c>
      <c r="BD5" t="s">
        <v>54</v>
      </c>
      <c r="BE5" t="s">
        <v>257</v>
      </c>
      <c r="BF5" t="s">
        <v>258</v>
      </c>
      <c r="BG5" t="s">
        <v>57</v>
      </c>
    </row>
    <row r="6" spans="1:60" ht="15" customHeight="1" x14ac:dyDescent="0.25">
      <c r="A6" s="4" t="s">
        <v>5</v>
      </c>
      <c r="B6" s="9">
        <v>2</v>
      </c>
      <c r="C6" s="6">
        <v>0</v>
      </c>
      <c r="D6" s="7">
        <v>2</v>
      </c>
      <c r="E6" s="6">
        <v>2</v>
      </c>
      <c r="F6" s="6">
        <v>0</v>
      </c>
      <c r="G6" s="6">
        <v>0</v>
      </c>
      <c r="H6" s="6">
        <v>0</v>
      </c>
      <c r="I6" s="6">
        <v>2</v>
      </c>
      <c r="J6" s="6">
        <v>2</v>
      </c>
      <c r="K6" s="6">
        <v>1</v>
      </c>
      <c r="L6" s="6">
        <v>6</v>
      </c>
      <c r="M6" s="6">
        <v>3</v>
      </c>
      <c r="N6">
        <v>1</v>
      </c>
      <c r="O6">
        <v>3</v>
      </c>
      <c r="P6">
        <v>4</v>
      </c>
      <c r="Q6">
        <v>3</v>
      </c>
      <c r="R6">
        <v>4</v>
      </c>
      <c r="S6">
        <v>2</v>
      </c>
      <c r="T6">
        <v>1</v>
      </c>
      <c r="U6" s="7">
        <f t="shared" si="2"/>
        <v>38</v>
      </c>
      <c r="V6" s="7">
        <f t="shared" si="0"/>
        <v>69.090909090909093</v>
      </c>
      <c r="W6" s="7">
        <f t="shared" si="1"/>
        <v>69</v>
      </c>
      <c r="Y6" s="8">
        <f t="shared" si="3"/>
        <v>7</v>
      </c>
      <c r="Z6" s="8">
        <f t="shared" si="4"/>
        <v>100</v>
      </c>
      <c r="AA6" s="8">
        <f t="shared" si="5"/>
        <v>9</v>
      </c>
      <c r="AB6" s="8">
        <f t="shared" si="6"/>
        <v>90</v>
      </c>
      <c r="AC6" s="8">
        <f t="shared" si="7"/>
        <v>3</v>
      </c>
      <c r="AD6" s="8">
        <f t="shared" si="8"/>
        <v>43</v>
      </c>
      <c r="AE6" s="8">
        <f t="shared" si="9"/>
        <v>7</v>
      </c>
      <c r="AF6" s="8">
        <f t="shared" si="10"/>
        <v>70</v>
      </c>
      <c r="AG6" s="8">
        <f t="shared" si="11"/>
        <v>11</v>
      </c>
      <c r="AH6" s="8">
        <f t="shared" si="12"/>
        <v>69</v>
      </c>
      <c r="AI6" s="8">
        <f t="shared" si="13"/>
        <v>1</v>
      </c>
      <c r="AJ6" s="8">
        <f t="shared" si="14"/>
        <v>20</v>
      </c>
      <c r="AL6" t="s">
        <v>53</v>
      </c>
      <c r="AM6" t="s">
        <v>259</v>
      </c>
      <c r="AN6" t="s">
        <v>53</v>
      </c>
      <c r="AO6" t="s">
        <v>53</v>
      </c>
      <c r="AP6" t="s">
        <v>237</v>
      </c>
      <c r="AQ6" t="s">
        <v>260</v>
      </c>
      <c r="AR6" t="s">
        <v>261</v>
      </c>
      <c r="AS6" t="s">
        <v>54</v>
      </c>
      <c r="AT6" t="s">
        <v>54</v>
      </c>
      <c r="AU6" t="s">
        <v>262</v>
      </c>
      <c r="AV6" t="s">
        <v>54</v>
      </c>
      <c r="AW6" t="s">
        <v>54</v>
      </c>
      <c r="AX6" t="s">
        <v>263</v>
      </c>
      <c r="AY6" t="s">
        <v>54</v>
      </c>
      <c r="AZ6" t="s">
        <v>54</v>
      </c>
      <c r="BA6" t="s">
        <v>54</v>
      </c>
      <c r="BB6" t="s">
        <v>264</v>
      </c>
      <c r="BC6" t="s">
        <v>265</v>
      </c>
      <c r="BD6" t="s">
        <v>266</v>
      </c>
      <c r="BE6" t="s">
        <v>267</v>
      </c>
      <c r="BF6" s="12" t="s">
        <v>268</v>
      </c>
      <c r="BG6" t="s">
        <v>70</v>
      </c>
      <c r="BH6" t="s">
        <v>269</v>
      </c>
    </row>
    <row r="7" spans="1:60" ht="15" customHeight="1" x14ac:dyDescent="0.25">
      <c r="A7" s="4" t="s">
        <v>6</v>
      </c>
      <c r="B7" s="9">
        <v>2</v>
      </c>
      <c r="C7" s="6">
        <v>2</v>
      </c>
      <c r="D7" s="7">
        <v>2</v>
      </c>
      <c r="E7" s="6">
        <v>2</v>
      </c>
      <c r="F7" s="6">
        <v>0</v>
      </c>
      <c r="G7" s="6">
        <v>2</v>
      </c>
      <c r="H7" s="6">
        <v>2</v>
      </c>
      <c r="I7" s="6">
        <v>2</v>
      </c>
      <c r="J7" s="6">
        <v>2</v>
      </c>
      <c r="K7" s="6">
        <v>2</v>
      </c>
      <c r="L7" s="6">
        <v>5</v>
      </c>
      <c r="M7" s="6">
        <v>3</v>
      </c>
      <c r="N7">
        <v>1</v>
      </c>
      <c r="O7">
        <v>3</v>
      </c>
      <c r="P7">
        <v>4</v>
      </c>
      <c r="Q7">
        <v>3</v>
      </c>
      <c r="R7">
        <v>3</v>
      </c>
      <c r="S7">
        <v>4</v>
      </c>
      <c r="T7">
        <v>1</v>
      </c>
      <c r="U7" s="7">
        <f t="shared" si="2"/>
        <v>45</v>
      </c>
      <c r="V7" s="7">
        <f t="shared" si="0"/>
        <v>81.818181818181827</v>
      </c>
      <c r="W7" s="7">
        <f t="shared" si="1"/>
        <v>82</v>
      </c>
      <c r="Y7" s="8">
        <f t="shared" si="3"/>
        <v>7</v>
      </c>
      <c r="Z7" s="8">
        <f t="shared" si="4"/>
        <v>100</v>
      </c>
      <c r="AA7" s="8">
        <f t="shared" si="5"/>
        <v>10</v>
      </c>
      <c r="AB7" s="8">
        <f t="shared" si="6"/>
        <v>100</v>
      </c>
      <c r="AC7" s="8">
        <f t="shared" si="7"/>
        <v>7</v>
      </c>
      <c r="AD7" s="8">
        <f t="shared" si="8"/>
        <v>100</v>
      </c>
      <c r="AE7" s="8">
        <f t="shared" si="9"/>
        <v>8</v>
      </c>
      <c r="AF7" s="8">
        <f t="shared" si="10"/>
        <v>80</v>
      </c>
      <c r="AG7" s="8">
        <f t="shared" si="11"/>
        <v>12</v>
      </c>
      <c r="AH7" s="8">
        <f t="shared" si="12"/>
        <v>75</v>
      </c>
      <c r="AI7" s="8">
        <f t="shared" si="13"/>
        <v>1</v>
      </c>
      <c r="AJ7" s="8">
        <f t="shared" si="14"/>
        <v>20</v>
      </c>
      <c r="AL7" t="s">
        <v>53</v>
      </c>
      <c r="AM7" t="s">
        <v>53</v>
      </c>
      <c r="AN7" t="s">
        <v>53</v>
      </c>
      <c r="AO7" t="s">
        <v>53</v>
      </c>
      <c r="AP7" t="s">
        <v>237</v>
      </c>
      <c r="AQ7" t="s">
        <v>54</v>
      </c>
      <c r="AR7" t="s">
        <v>54</v>
      </c>
      <c r="AS7" t="s">
        <v>54</v>
      </c>
      <c r="AT7" t="s">
        <v>54</v>
      </c>
      <c r="AU7" t="s">
        <v>54</v>
      </c>
      <c r="AV7" t="s">
        <v>270</v>
      </c>
      <c r="AW7" t="s">
        <v>54</v>
      </c>
      <c r="AX7" t="s">
        <v>271</v>
      </c>
      <c r="AY7" t="s">
        <v>54</v>
      </c>
      <c r="AZ7" t="s">
        <v>54</v>
      </c>
      <c r="BA7" t="s">
        <v>54</v>
      </c>
      <c r="BB7" t="s">
        <v>264</v>
      </c>
      <c r="BC7" t="s">
        <v>272</v>
      </c>
      <c r="BD7" t="s">
        <v>251</v>
      </c>
      <c r="BE7" t="s">
        <v>273</v>
      </c>
      <c r="BF7" t="s">
        <v>274</v>
      </c>
      <c r="BG7" t="s">
        <v>57</v>
      </c>
    </row>
    <row r="8" spans="1:60" ht="15" customHeight="1" x14ac:dyDescent="0.25">
      <c r="A8" s="4" t="s">
        <v>7</v>
      </c>
      <c r="B8" s="9">
        <v>2</v>
      </c>
      <c r="C8" s="6">
        <v>2</v>
      </c>
      <c r="D8" s="7">
        <v>2</v>
      </c>
      <c r="E8" s="6">
        <v>2</v>
      </c>
      <c r="F8" s="6">
        <v>0</v>
      </c>
      <c r="G8" s="6">
        <v>2</v>
      </c>
      <c r="H8" s="6">
        <v>2</v>
      </c>
      <c r="I8" s="6">
        <v>2</v>
      </c>
      <c r="J8" s="6">
        <v>2</v>
      </c>
      <c r="K8" s="6">
        <v>2</v>
      </c>
      <c r="L8" s="6">
        <v>6</v>
      </c>
      <c r="M8" s="6">
        <v>3</v>
      </c>
      <c r="N8">
        <v>0</v>
      </c>
      <c r="O8">
        <v>3</v>
      </c>
      <c r="P8">
        <v>4</v>
      </c>
      <c r="Q8">
        <v>3</v>
      </c>
      <c r="R8">
        <v>5</v>
      </c>
      <c r="S8">
        <v>5</v>
      </c>
      <c r="T8">
        <v>3</v>
      </c>
      <c r="U8" s="7">
        <f t="shared" si="2"/>
        <v>50</v>
      </c>
      <c r="V8" s="7">
        <f t="shared" si="0"/>
        <v>90.909090909090907</v>
      </c>
      <c r="W8" s="7">
        <f t="shared" si="1"/>
        <v>91</v>
      </c>
      <c r="Y8" s="8">
        <f t="shared" si="3"/>
        <v>7</v>
      </c>
      <c r="Z8" s="8">
        <f t="shared" si="4"/>
        <v>100</v>
      </c>
      <c r="AA8" s="8">
        <f t="shared" si="5"/>
        <v>10</v>
      </c>
      <c r="AB8" s="8">
        <f t="shared" si="6"/>
        <v>100</v>
      </c>
      <c r="AC8" s="8">
        <f t="shared" si="7"/>
        <v>7</v>
      </c>
      <c r="AD8" s="8">
        <f t="shared" si="8"/>
        <v>100</v>
      </c>
      <c r="AE8" s="8">
        <f t="shared" si="9"/>
        <v>8</v>
      </c>
      <c r="AF8" s="8">
        <f t="shared" si="10"/>
        <v>80</v>
      </c>
      <c r="AG8" s="8">
        <f t="shared" si="11"/>
        <v>15</v>
      </c>
      <c r="AH8" s="8">
        <f t="shared" si="12"/>
        <v>94</v>
      </c>
      <c r="AI8" s="8">
        <f t="shared" si="13"/>
        <v>3</v>
      </c>
      <c r="AJ8" s="8">
        <f t="shared" si="14"/>
        <v>60</v>
      </c>
      <c r="AL8" t="s">
        <v>53</v>
      </c>
      <c r="AM8" t="s">
        <v>53</v>
      </c>
      <c r="AN8" t="s">
        <v>53</v>
      </c>
      <c r="AO8" t="s">
        <v>53</v>
      </c>
      <c r="AP8" t="s">
        <v>275</v>
      </c>
      <c r="AQ8" t="s">
        <v>54</v>
      </c>
      <c r="AR8" t="s">
        <v>54</v>
      </c>
      <c r="AS8" t="s">
        <v>54</v>
      </c>
      <c r="AT8" t="s">
        <v>54</v>
      </c>
      <c r="AU8" t="s">
        <v>54</v>
      </c>
      <c r="AV8" t="s">
        <v>54</v>
      </c>
      <c r="AW8" t="s">
        <v>54</v>
      </c>
      <c r="AX8" t="s">
        <v>276</v>
      </c>
      <c r="AY8" t="s">
        <v>54</v>
      </c>
      <c r="AZ8" t="s">
        <v>54</v>
      </c>
      <c r="BA8" t="s">
        <v>54</v>
      </c>
      <c r="BB8" t="s">
        <v>54</v>
      </c>
      <c r="BC8" t="s">
        <v>277</v>
      </c>
      <c r="BD8" t="s">
        <v>54</v>
      </c>
      <c r="BE8" t="s">
        <v>278</v>
      </c>
      <c r="BF8" s="12" t="s">
        <v>279</v>
      </c>
      <c r="BG8" t="s">
        <v>57</v>
      </c>
    </row>
    <row r="9" spans="1:60" ht="15" customHeight="1" x14ac:dyDescent="0.25">
      <c r="A9" s="4" t="s">
        <v>8</v>
      </c>
      <c r="B9" s="9">
        <v>2</v>
      </c>
      <c r="C9" s="6">
        <v>2</v>
      </c>
      <c r="D9" s="7">
        <v>2</v>
      </c>
      <c r="E9" s="6">
        <v>2</v>
      </c>
      <c r="F9" s="6">
        <v>2</v>
      </c>
      <c r="G9" s="6">
        <v>2</v>
      </c>
      <c r="H9" s="6">
        <v>2</v>
      </c>
      <c r="I9" s="6">
        <v>2</v>
      </c>
      <c r="J9" s="6">
        <v>2</v>
      </c>
      <c r="K9" s="6">
        <v>2</v>
      </c>
      <c r="L9" s="6">
        <v>5</v>
      </c>
      <c r="M9" s="6">
        <v>3</v>
      </c>
      <c r="N9">
        <v>1</v>
      </c>
      <c r="O9">
        <v>3</v>
      </c>
      <c r="P9">
        <v>4</v>
      </c>
      <c r="Q9">
        <v>3</v>
      </c>
      <c r="R9">
        <v>5</v>
      </c>
      <c r="S9">
        <v>3</v>
      </c>
      <c r="T9">
        <v>3</v>
      </c>
      <c r="U9" s="7">
        <f t="shared" si="2"/>
        <v>50</v>
      </c>
      <c r="V9" s="7">
        <f t="shared" si="0"/>
        <v>90.909090909090907</v>
      </c>
      <c r="W9" s="7">
        <f t="shared" si="1"/>
        <v>91</v>
      </c>
      <c r="Y9" s="8">
        <f t="shared" si="3"/>
        <v>7</v>
      </c>
      <c r="Z9" s="8">
        <f t="shared" si="4"/>
        <v>100</v>
      </c>
      <c r="AA9" s="8">
        <f t="shared" si="5"/>
        <v>10</v>
      </c>
      <c r="AB9" s="8">
        <f t="shared" si="6"/>
        <v>100</v>
      </c>
      <c r="AC9" s="8">
        <f t="shared" si="7"/>
        <v>7</v>
      </c>
      <c r="AD9" s="8">
        <f t="shared" si="8"/>
        <v>100</v>
      </c>
      <c r="AE9" s="8">
        <f t="shared" si="9"/>
        <v>8</v>
      </c>
      <c r="AF9" s="8">
        <f t="shared" si="10"/>
        <v>80</v>
      </c>
      <c r="AG9" s="8">
        <f t="shared" si="11"/>
        <v>13</v>
      </c>
      <c r="AH9" s="8">
        <f t="shared" si="12"/>
        <v>81</v>
      </c>
      <c r="AI9" s="8">
        <f t="shared" si="13"/>
        <v>5</v>
      </c>
      <c r="AJ9" s="8">
        <f t="shared" si="14"/>
        <v>100</v>
      </c>
      <c r="AL9" t="s">
        <v>53</v>
      </c>
      <c r="AM9" t="s">
        <v>53</v>
      </c>
      <c r="AN9" t="s">
        <v>53</v>
      </c>
      <c r="AO9" t="s">
        <v>53</v>
      </c>
      <c r="AP9" t="s">
        <v>54</v>
      </c>
      <c r="AQ9" t="s">
        <v>54</v>
      </c>
      <c r="AR9" t="s">
        <v>54</v>
      </c>
      <c r="AS9" t="s">
        <v>54</v>
      </c>
      <c r="AT9" t="s">
        <v>54</v>
      </c>
      <c r="AU9" t="s">
        <v>54</v>
      </c>
      <c r="AV9" t="s">
        <v>280</v>
      </c>
      <c r="AW9" t="s">
        <v>54</v>
      </c>
      <c r="AX9" t="s">
        <v>256</v>
      </c>
      <c r="AY9" t="s">
        <v>54</v>
      </c>
      <c r="AZ9" t="s">
        <v>54</v>
      </c>
      <c r="BA9" t="s">
        <v>54</v>
      </c>
      <c r="BB9" t="s">
        <v>54</v>
      </c>
      <c r="BC9" t="s">
        <v>281</v>
      </c>
      <c r="BD9" t="s">
        <v>54</v>
      </c>
      <c r="BE9" t="s">
        <v>282</v>
      </c>
      <c r="BF9" s="12" t="s">
        <v>283</v>
      </c>
      <c r="BG9" t="s">
        <v>57</v>
      </c>
    </row>
    <row r="10" spans="1:60" ht="15" customHeight="1" x14ac:dyDescent="0.25">
      <c r="A10" s="4" t="s">
        <v>9</v>
      </c>
      <c r="B10" s="9">
        <v>2</v>
      </c>
      <c r="C10" s="6">
        <v>2</v>
      </c>
      <c r="D10" s="7">
        <v>2</v>
      </c>
      <c r="E10" s="6">
        <v>2</v>
      </c>
      <c r="F10" s="6">
        <v>2</v>
      </c>
      <c r="G10" s="6">
        <v>2</v>
      </c>
      <c r="H10" s="6">
        <v>2</v>
      </c>
      <c r="I10" s="6">
        <v>2</v>
      </c>
      <c r="J10" s="6">
        <v>2</v>
      </c>
      <c r="K10" s="6">
        <v>2</v>
      </c>
      <c r="L10" s="6">
        <v>5</v>
      </c>
      <c r="M10" s="6">
        <v>3</v>
      </c>
      <c r="N10">
        <v>2</v>
      </c>
      <c r="O10">
        <v>3</v>
      </c>
      <c r="P10">
        <v>4</v>
      </c>
      <c r="Q10">
        <v>3</v>
      </c>
      <c r="R10">
        <v>5</v>
      </c>
      <c r="S10">
        <v>6</v>
      </c>
      <c r="T10">
        <v>3</v>
      </c>
      <c r="U10" s="7">
        <f t="shared" si="2"/>
        <v>54</v>
      </c>
      <c r="V10" s="7">
        <f t="shared" si="0"/>
        <v>98.181818181818187</v>
      </c>
      <c r="W10" s="7">
        <f t="shared" si="1"/>
        <v>98</v>
      </c>
      <c r="Y10" s="8">
        <f t="shared" si="3"/>
        <v>7</v>
      </c>
      <c r="Z10" s="8">
        <f t="shared" si="4"/>
        <v>100</v>
      </c>
      <c r="AA10" s="8">
        <f t="shared" si="5"/>
        <v>10</v>
      </c>
      <c r="AB10" s="8">
        <f t="shared" si="6"/>
        <v>100</v>
      </c>
      <c r="AC10" s="8">
        <f t="shared" si="7"/>
        <v>7</v>
      </c>
      <c r="AD10" s="8">
        <f t="shared" si="8"/>
        <v>100</v>
      </c>
      <c r="AE10" s="8">
        <f t="shared" si="9"/>
        <v>9</v>
      </c>
      <c r="AF10" s="8">
        <f t="shared" si="10"/>
        <v>90</v>
      </c>
      <c r="AG10" s="8">
        <f t="shared" si="11"/>
        <v>16</v>
      </c>
      <c r="AH10" s="8">
        <f t="shared" si="12"/>
        <v>100</v>
      </c>
      <c r="AI10" s="8">
        <f t="shared" si="13"/>
        <v>5</v>
      </c>
      <c r="AJ10" s="8">
        <f t="shared" si="14"/>
        <v>100</v>
      </c>
      <c r="AL10" t="s">
        <v>53</v>
      </c>
      <c r="AM10" t="s">
        <v>53</v>
      </c>
      <c r="AN10" t="s">
        <v>53</v>
      </c>
      <c r="AO10" t="s">
        <v>53</v>
      </c>
      <c r="AP10" t="s">
        <v>54</v>
      </c>
      <c r="AQ10" t="s">
        <v>54</v>
      </c>
      <c r="AR10" t="s">
        <v>54</v>
      </c>
      <c r="AS10" t="s">
        <v>54</v>
      </c>
      <c r="AT10" t="s">
        <v>54</v>
      </c>
      <c r="AU10" t="s">
        <v>54</v>
      </c>
      <c r="AV10" t="s">
        <v>284</v>
      </c>
      <c r="AW10" t="s">
        <v>54</v>
      </c>
      <c r="AX10" t="s">
        <v>54</v>
      </c>
      <c r="AY10" t="s">
        <v>54</v>
      </c>
      <c r="AZ10" t="s">
        <v>54</v>
      </c>
      <c r="BA10" t="s">
        <v>54</v>
      </c>
      <c r="BB10" t="s">
        <v>54</v>
      </c>
      <c r="BC10" t="s">
        <v>54</v>
      </c>
      <c r="BD10" t="s">
        <v>54</v>
      </c>
      <c r="BE10" t="s">
        <v>285</v>
      </c>
      <c r="BF10" t="s">
        <v>286</v>
      </c>
      <c r="BG10" t="s">
        <v>57</v>
      </c>
    </row>
    <row r="11" spans="1:60" ht="15" customHeight="1" x14ac:dyDescent="0.25">
      <c r="A11" s="4" t="s">
        <v>10</v>
      </c>
      <c r="B11" s="9">
        <v>2</v>
      </c>
      <c r="C11" s="6">
        <v>2</v>
      </c>
      <c r="D11" s="7">
        <v>2</v>
      </c>
      <c r="E11" s="6">
        <v>2</v>
      </c>
      <c r="F11" s="6">
        <v>0</v>
      </c>
      <c r="G11" s="6">
        <v>2</v>
      </c>
      <c r="H11" s="6">
        <v>0</v>
      </c>
      <c r="I11" s="6">
        <v>2</v>
      </c>
      <c r="J11" s="6">
        <v>2</v>
      </c>
      <c r="K11" s="6">
        <v>2</v>
      </c>
      <c r="L11" s="6">
        <v>6</v>
      </c>
      <c r="M11" s="6">
        <v>2</v>
      </c>
      <c r="N11">
        <v>1</v>
      </c>
      <c r="O11">
        <v>2</v>
      </c>
      <c r="P11">
        <v>3</v>
      </c>
      <c r="Q11">
        <v>3</v>
      </c>
      <c r="R11">
        <v>5</v>
      </c>
      <c r="S11">
        <v>2</v>
      </c>
      <c r="T11">
        <v>0</v>
      </c>
      <c r="U11" s="7">
        <f t="shared" si="2"/>
        <v>40</v>
      </c>
      <c r="V11" s="7">
        <f t="shared" si="0"/>
        <v>72.727272727272734</v>
      </c>
      <c r="W11" s="7">
        <f t="shared" si="1"/>
        <v>73</v>
      </c>
      <c r="Y11" s="8">
        <f t="shared" si="3"/>
        <v>5</v>
      </c>
      <c r="Z11" s="8">
        <f t="shared" si="4"/>
        <v>71</v>
      </c>
      <c r="AA11" s="8">
        <f t="shared" si="5"/>
        <v>10</v>
      </c>
      <c r="AB11" s="8">
        <f t="shared" si="6"/>
        <v>100</v>
      </c>
      <c r="AC11" s="8">
        <f t="shared" si="7"/>
        <v>5</v>
      </c>
      <c r="AD11" s="8">
        <f t="shared" si="8"/>
        <v>71</v>
      </c>
      <c r="AE11" s="8">
        <f t="shared" si="9"/>
        <v>9</v>
      </c>
      <c r="AF11" s="8">
        <f t="shared" si="10"/>
        <v>90</v>
      </c>
      <c r="AG11" s="8">
        <f t="shared" si="11"/>
        <v>11</v>
      </c>
      <c r="AH11" s="8">
        <f t="shared" si="12"/>
        <v>69</v>
      </c>
      <c r="AI11" s="8">
        <f t="shared" si="13"/>
        <v>0</v>
      </c>
      <c r="AJ11" s="8">
        <f t="shared" si="14"/>
        <v>0</v>
      </c>
      <c r="AL11" t="s">
        <v>53</v>
      </c>
      <c r="AM11" t="s">
        <v>53</v>
      </c>
      <c r="AN11" t="s">
        <v>53</v>
      </c>
      <c r="AO11" t="s">
        <v>53</v>
      </c>
      <c r="AP11" t="s">
        <v>275</v>
      </c>
      <c r="AQ11" t="s">
        <v>54</v>
      </c>
      <c r="AR11" t="s">
        <v>287</v>
      </c>
      <c r="AS11" t="s">
        <v>54</v>
      </c>
      <c r="AT11" t="s">
        <v>54</v>
      </c>
      <c r="AU11" t="s">
        <v>54</v>
      </c>
      <c r="AV11" t="s">
        <v>54</v>
      </c>
      <c r="AW11" t="s">
        <v>288</v>
      </c>
      <c r="AX11" t="s">
        <v>84</v>
      </c>
      <c r="AY11" t="s">
        <v>248</v>
      </c>
      <c r="AZ11" t="s">
        <v>289</v>
      </c>
      <c r="BA11" t="s">
        <v>54</v>
      </c>
      <c r="BB11" t="s">
        <v>54</v>
      </c>
      <c r="BC11" t="s">
        <v>290</v>
      </c>
      <c r="BD11" t="s">
        <v>291</v>
      </c>
      <c r="BE11" t="s">
        <v>292</v>
      </c>
      <c r="BF11" s="12" t="s">
        <v>293</v>
      </c>
      <c r="BG11" t="s">
        <v>70</v>
      </c>
      <c r="BH11" t="s">
        <v>294</v>
      </c>
    </row>
    <row r="12" spans="1:60" ht="15" customHeight="1" x14ac:dyDescent="0.25">
      <c r="A12" s="4" t="s">
        <v>11</v>
      </c>
      <c r="B12" s="9">
        <v>2</v>
      </c>
      <c r="C12" s="6">
        <v>2</v>
      </c>
      <c r="D12" s="7">
        <v>2</v>
      </c>
      <c r="E12" s="6">
        <v>2</v>
      </c>
      <c r="F12" s="6">
        <v>2</v>
      </c>
      <c r="G12" s="6">
        <v>2</v>
      </c>
      <c r="H12" s="6">
        <v>2</v>
      </c>
      <c r="I12" s="6">
        <v>2</v>
      </c>
      <c r="J12" s="6">
        <v>2</v>
      </c>
      <c r="K12" s="6">
        <v>2</v>
      </c>
      <c r="L12" s="6">
        <v>6</v>
      </c>
      <c r="M12" s="6">
        <v>3</v>
      </c>
      <c r="N12">
        <v>1</v>
      </c>
      <c r="O12">
        <v>3</v>
      </c>
      <c r="P12">
        <v>4</v>
      </c>
      <c r="Q12">
        <v>3</v>
      </c>
      <c r="R12">
        <v>5</v>
      </c>
      <c r="S12">
        <v>6</v>
      </c>
      <c r="T12">
        <v>3</v>
      </c>
      <c r="U12" s="7">
        <f t="shared" si="2"/>
        <v>54</v>
      </c>
      <c r="V12" s="7">
        <f t="shared" si="0"/>
        <v>98.181818181818187</v>
      </c>
      <c r="W12" s="7">
        <f t="shared" si="1"/>
        <v>98</v>
      </c>
      <c r="Y12" s="8">
        <f t="shared" si="3"/>
        <v>7</v>
      </c>
      <c r="Z12" s="8">
        <f t="shared" si="4"/>
        <v>100</v>
      </c>
      <c r="AA12" s="8">
        <f t="shared" si="5"/>
        <v>10</v>
      </c>
      <c r="AB12" s="8">
        <f t="shared" si="6"/>
        <v>100</v>
      </c>
      <c r="AC12" s="8">
        <f t="shared" si="7"/>
        <v>7</v>
      </c>
      <c r="AD12" s="8">
        <f t="shared" si="8"/>
        <v>100</v>
      </c>
      <c r="AE12" s="8">
        <f t="shared" si="9"/>
        <v>9</v>
      </c>
      <c r="AF12" s="8">
        <f t="shared" si="10"/>
        <v>90</v>
      </c>
      <c r="AG12" s="8">
        <f t="shared" si="11"/>
        <v>16</v>
      </c>
      <c r="AH12" s="8">
        <f t="shared" si="12"/>
        <v>100</v>
      </c>
      <c r="AI12" s="8">
        <f t="shared" si="13"/>
        <v>5</v>
      </c>
      <c r="AJ12" s="8">
        <f t="shared" si="14"/>
        <v>100</v>
      </c>
      <c r="AL12" t="s">
        <v>53</v>
      </c>
      <c r="AM12" t="s">
        <v>53</v>
      </c>
      <c r="AN12" t="s">
        <v>53</v>
      </c>
      <c r="AO12" t="s">
        <v>53</v>
      </c>
      <c r="AP12" t="s">
        <v>54</v>
      </c>
      <c r="AQ12" t="s">
        <v>54</v>
      </c>
      <c r="AR12" t="s">
        <v>54</v>
      </c>
      <c r="AS12" t="s">
        <v>54</v>
      </c>
      <c r="AT12" t="s">
        <v>54</v>
      </c>
      <c r="AU12" t="s">
        <v>54</v>
      </c>
      <c r="AV12" t="s">
        <v>54</v>
      </c>
      <c r="AW12" t="s">
        <v>54</v>
      </c>
      <c r="AX12" t="s">
        <v>256</v>
      </c>
      <c r="AY12" t="s">
        <v>54</v>
      </c>
      <c r="AZ12" t="s">
        <v>54</v>
      </c>
      <c r="BA12" t="s">
        <v>54</v>
      </c>
      <c r="BB12" t="s">
        <v>54</v>
      </c>
      <c r="BC12" t="s">
        <v>54</v>
      </c>
      <c r="BD12" t="s">
        <v>54</v>
      </c>
      <c r="BE12" t="s">
        <v>295</v>
      </c>
      <c r="BF12" t="s">
        <v>296</v>
      </c>
      <c r="BG12" t="s">
        <v>70</v>
      </c>
      <c r="BH12" t="s">
        <v>297</v>
      </c>
    </row>
    <row r="13" spans="1:60" ht="15" customHeight="1" x14ac:dyDescent="0.25">
      <c r="A13" s="4" t="s">
        <v>12</v>
      </c>
      <c r="B13" s="9">
        <v>2</v>
      </c>
      <c r="C13" s="6">
        <v>0</v>
      </c>
      <c r="D13" s="7">
        <v>2</v>
      </c>
      <c r="E13" s="6">
        <v>2</v>
      </c>
      <c r="F13" s="6">
        <v>2</v>
      </c>
      <c r="G13" s="6">
        <v>2</v>
      </c>
      <c r="H13" s="6">
        <v>2</v>
      </c>
      <c r="I13" s="6">
        <v>2</v>
      </c>
      <c r="J13" s="6">
        <v>2</v>
      </c>
      <c r="K13" s="6">
        <v>2</v>
      </c>
      <c r="L13" s="6">
        <v>4</v>
      </c>
      <c r="M13" s="6">
        <v>3</v>
      </c>
      <c r="N13">
        <v>1</v>
      </c>
      <c r="O13">
        <v>3</v>
      </c>
      <c r="P13">
        <v>4</v>
      </c>
      <c r="Q13">
        <v>3</v>
      </c>
      <c r="R13">
        <v>4</v>
      </c>
      <c r="S13">
        <v>2</v>
      </c>
      <c r="T13">
        <v>2</v>
      </c>
      <c r="U13" s="7">
        <f t="shared" si="2"/>
        <v>44</v>
      </c>
      <c r="V13" s="7">
        <f t="shared" si="0"/>
        <v>80</v>
      </c>
      <c r="W13" s="7">
        <f t="shared" si="1"/>
        <v>80</v>
      </c>
      <c r="Y13" s="8">
        <f t="shared" si="3"/>
        <v>7</v>
      </c>
      <c r="Z13" s="8">
        <f t="shared" si="4"/>
        <v>100</v>
      </c>
      <c r="AA13" s="8">
        <f t="shared" si="5"/>
        <v>10</v>
      </c>
      <c r="AB13" s="8">
        <f t="shared" si="6"/>
        <v>100</v>
      </c>
      <c r="AC13" s="8">
        <f t="shared" si="7"/>
        <v>7</v>
      </c>
      <c r="AD13" s="8">
        <f t="shared" si="8"/>
        <v>100</v>
      </c>
      <c r="AE13" s="8">
        <f t="shared" si="9"/>
        <v>5</v>
      </c>
      <c r="AF13" s="8">
        <f t="shared" si="10"/>
        <v>50</v>
      </c>
      <c r="AG13" s="8">
        <f t="shared" si="11"/>
        <v>11</v>
      </c>
      <c r="AH13" s="8">
        <f t="shared" si="12"/>
        <v>69</v>
      </c>
      <c r="AI13" s="8">
        <f t="shared" si="13"/>
        <v>4</v>
      </c>
      <c r="AJ13" s="8">
        <f t="shared" si="14"/>
        <v>80</v>
      </c>
      <c r="AL13" t="s">
        <v>53</v>
      </c>
      <c r="AM13" t="s">
        <v>298</v>
      </c>
      <c r="AN13" t="s">
        <v>53</v>
      </c>
      <c r="AO13" t="s">
        <v>53</v>
      </c>
      <c r="AP13" t="s">
        <v>54</v>
      </c>
      <c r="AQ13" t="s">
        <v>54</v>
      </c>
      <c r="AR13" t="s">
        <v>54</v>
      </c>
      <c r="AS13" t="s">
        <v>54</v>
      </c>
      <c r="AT13" t="s">
        <v>54</v>
      </c>
      <c r="AU13" t="s">
        <v>54</v>
      </c>
      <c r="AV13" t="s">
        <v>299</v>
      </c>
      <c r="AW13" t="s">
        <v>54</v>
      </c>
      <c r="AX13" t="s">
        <v>300</v>
      </c>
      <c r="AY13" t="s">
        <v>54</v>
      </c>
      <c r="AZ13" t="s">
        <v>54</v>
      </c>
      <c r="BA13" t="s">
        <v>54</v>
      </c>
      <c r="BB13" t="s">
        <v>264</v>
      </c>
      <c r="BC13" t="s">
        <v>301</v>
      </c>
      <c r="BD13" t="s">
        <v>302</v>
      </c>
      <c r="BE13" t="s">
        <v>303</v>
      </c>
      <c r="BF13" t="s">
        <v>304</v>
      </c>
      <c r="BG13" t="s">
        <v>70</v>
      </c>
      <c r="BH13" t="s">
        <v>305</v>
      </c>
    </row>
    <row r="14" spans="1:60" ht="15" customHeight="1" x14ac:dyDescent="0.25">
      <c r="A14" s="4" t="s">
        <v>13</v>
      </c>
      <c r="B14" s="9">
        <v>2</v>
      </c>
      <c r="C14" s="6">
        <v>2</v>
      </c>
      <c r="D14" s="7">
        <v>2</v>
      </c>
      <c r="E14" s="6">
        <v>2</v>
      </c>
      <c r="F14" s="6">
        <v>2</v>
      </c>
      <c r="G14" s="6">
        <v>2</v>
      </c>
      <c r="H14" s="6">
        <v>2</v>
      </c>
      <c r="I14" s="6">
        <v>2</v>
      </c>
      <c r="J14" s="6">
        <v>2</v>
      </c>
      <c r="K14" s="6">
        <v>2</v>
      </c>
      <c r="L14" s="6">
        <v>6</v>
      </c>
      <c r="M14" s="6">
        <v>3</v>
      </c>
      <c r="N14">
        <v>1</v>
      </c>
      <c r="O14">
        <v>3</v>
      </c>
      <c r="P14">
        <v>4</v>
      </c>
      <c r="Q14">
        <v>1</v>
      </c>
      <c r="R14">
        <v>3</v>
      </c>
      <c r="S14">
        <v>3</v>
      </c>
      <c r="T14">
        <v>3</v>
      </c>
      <c r="U14" s="7">
        <f t="shared" si="2"/>
        <v>47</v>
      </c>
      <c r="V14" s="7">
        <f t="shared" si="0"/>
        <v>85.454545454545453</v>
      </c>
      <c r="W14" s="7">
        <f t="shared" si="1"/>
        <v>85</v>
      </c>
      <c r="Y14" s="8">
        <f t="shared" si="3"/>
        <v>7</v>
      </c>
      <c r="Z14" s="8">
        <f t="shared" si="4"/>
        <v>100</v>
      </c>
      <c r="AA14" s="8">
        <f t="shared" si="5"/>
        <v>10</v>
      </c>
      <c r="AB14" s="8">
        <f t="shared" si="6"/>
        <v>100</v>
      </c>
      <c r="AC14" s="8">
        <f t="shared" si="7"/>
        <v>5</v>
      </c>
      <c r="AD14" s="8">
        <f t="shared" si="8"/>
        <v>71</v>
      </c>
      <c r="AE14" s="8">
        <f t="shared" si="9"/>
        <v>9</v>
      </c>
      <c r="AF14" s="8">
        <f t="shared" si="10"/>
        <v>90</v>
      </c>
      <c r="AG14" s="8">
        <f t="shared" si="11"/>
        <v>11</v>
      </c>
      <c r="AH14" s="8">
        <f t="shared" si="12"/>
        <v>69</v>
      </c>
      <c r="AI14" s="8">
        <f t="shared" si="13"/>
        <v>5</v>
      </c>
      <c r="AJ14" s="8">
        <f t="shared" si="14"/>
        <v>100</v>
      </c>
      <c r="AL14" t="s">
        <v>53</v>
      </c>
      <c r="AM14" t="s">
        <v>53</v>
      </c>
      <c r="AN14" t="s">
        <v>53</v>
      </c>
      <c r="AO14" t="s">
        <v>53</v>
      </c>
      <c r="AP14" t="s">
        <v>54</v>
      </c>
      <c r="AQ14" t="s">
        <v>54</v>
      </c>
      <c r="AR14" t="s">
        <v>54</v>
      </c>
      <c r="AS14" t="s">
        <v>54</v>
      </c>
      <c r="AT14" t="s">
        <v>54</v>
      </c>
      <c r="AU14" t="s">
        <v>54</v>
      </c>
      <c r="AV14" t="s">
        <v>54</v>
      </c>
      <c r="AW14" t="s">
        <v>54</v>
      </c>
      <c r="AX14" t="s">
        <v>84</v>
      </c>
      <c r="AY14" t="s">
        <v>54</v>
      </c>
      <c r="AZ14" t="s">
        <v>54</v>
      </c>
      <c r="BA14" t="s">
        <v>84</v>
      </c>
      <c r="BB14" t="s">
        <v>264</v>
      </c>
      <c r="BC14" t="s">
        <v>290</v>
      </c>
      <c r="BD14" t="s">
        <v>54</v>
      </c>
      <c r="BE14" t="s">
        <v>306</v>
      </c>
      <c r="BF14" t="s">
        <v>307</v>
      </c>
      <c r="BG14" t="s">
        <v>70</v>
      </c>
      <c r="BH14" t="s">
        <v>308</v>
      </c>
    </row>
    <row r="15" spans="1:60" ht="15" customHeight="1" x14ac:dyDescent="0.25">
      <c r="A15" s="4" t="s">
        <v>14</v>
      </c>
      <c r="B15" s="9">
        <v>2</v>
      </c>
      <c r="C15" s="6">
        <v>2</v>
      </c>
      <c r="D15" s="7">
        <v>2</v>
      </c>
      <c r="E15" s="6">
        <v>2</v>
      </c>
      <c r="F15" s="6">
        <v>0</v>
      </c>
      <c r="G15" s="6">
        <v>2</v>
      </c>
      <c r="H15" s="6">
        <v>2</v>
      </c>
      <c r="I15" s="6">
        <v>2</v>
      </c>
      <c r="J15" s="6">
        <v>2</v>
      </c>
      <c r="K15" s="6">
        <v>2</v>
      </c>
      <c r="L15" s="6">
        <v>6</v>
      </c>
      <c r="M15" s="6">
        <v>3</v>
      </c>
      <c r="N15">
        <v>2</v>
      </c>
      <c r="O15">
        <v>2</v>
      </c>
      <c r="P15">
        <v>4</v>
      </c>
      <c r="Q15">
        <v>3</v>
      </c>
      <c r="R15">
        <v>3</v>
      </c>
      <c r="S15">
        <v>6</v>
      </c>
      <c r="T15">
        <v>2</v>
      </c>
      <c r="U15" s="7">
        <f t="shared" si="2"/>
        <v>49</v>
      </c>
      <c r="V15" s="7">
        <f t="shared" si="0"/>
        <v>89.090909090909093</v>
      </c>
      <c r="W15" s="7">
        <f t="shared" si="1"/>
        <v>89</v>
      </c>
      <c r="Y15" s="8">
        <f t="shared" si="3"/>
        <v>7</v>
      </c>
      <c r="Z15" s="8">
        <f t="shared" si="4"/>
        <v>100</v>
      </c>
      <c r="AA15" s="8">
        <f t="shared" si="5"/>
        <v>10</v>
      </c>
      <c r="AB15" s="8">
        <f t="shared" si="6"/>
        <v>100</v>
      </c>
      <c r="AC15" s="8">
        <f t="shared" si="7"/>
        <v>7</v>
      </c>
      <c r="AD15" s="8">
        <f t="shared" si="8"/>
        <v>100</v>
      </c>
      <c r="AE15" s="8">
        <f t="shared" si="9"/>
        <v>10</v>
      </c>
      <c r="AF15" s="8">
        <f t="shared" si="10"/>
        <v>100</v>
      </c>
      <c r="AG15" s="8">
        <f t="shared" si="11"/>
        <v>13</v>
      </c>
      <c r="AH15" s="8">
        <f t="shared" si="12"/>
        <v>81</v>
      </c>
      <c r="AI15" s="8">
        <f t="shared" si="13"/>
        <v>2</v>
      </c>
      <c r="AJ15" s="8">
        <f t="shared" si="14"/>
        <v>40</v>
      </c>
      <c r="AL15" t="s">
        <v>53</v>
      </c>
      <c r="AM15" t="s">
        <v>53</v>
      </c>
      <c r="AN15" t="s">
        <v>53</v>
      </c>
      <c r="AO15" t="s">
        <v>53</v>
      </c>
      <c r="AP15" t="s">
        <v>237</v>
      </c>
      <c r="AQ15" t="s">
        <v>54</v>
      </c>
      <c r="AR15" t="s">
        <v>54</v>
      </c>
      <c r="AS15" t="s">
        <v>54</v>
      </c>
      <c r="AT15" t="s">
        <v>54</v>
      </c>
      <c r="AU15" t="s">
        <v>54</v>
      </c>
      <c r="AV15" t="s">
        <v>54</v>
      </c>
      <c r="AW15" t="s">
        <v>54</v>
      </c>
      <c r="AX15" t="s">
        <v>54</v>
      </c>
      <c r="AY15" t="s">
        <v>309</v>
      </c>
      <c r="AZ15" t="s">
        <v>54</v>
      </c>
      <c r="BA15" t="s">
        <v>54</v>
      </c>
      <c r="BB15" t="s">
        <v>264</v>
      </c>
      <c r="BC15" t="s">
        <v>54</v>
      </c>
      <c r="BD15" t="s">
        <v>275</v>
      </c>
      <c r="BE15" t="s">
        <v>310</v>
      </c>
      <c r="BF15" t="s">
        <v>311</v>
      </c>
      <c r="BG15" t="s">
        <v>57</v>
      </c>
    </row>
    <row r="16" spans="1:60" ht="15" customHeight="1" x14ac:dyDescent="0.25">
      <c r="A16" s="4" t="s">
        <v>15</v>
      </c>
      <c r="B16" s="9">
        <v>2</v>
      </c>
      <c r="C16" s="6">
        <v>2</v>
      </c>
      <c r="D16" s="7">
        <v>2</v>
      </c>
      <c r="E16" s="6">
        <v>2</v>
      </c>
      <c r="F16" s="6">
        <v>0</v>
      </c>
      <c r="G16" s="6">
        <v>2</v>
      </c>
      <c r="H16" s="6">
        <v>2</v>
      </c>
      <c r="I16" s="6">
        <v>2</v>
      </c>
      <c r="J16" s="6">
        <v>2</v>
      </c>
      <c r="K16" s="6">
        <v>2</v>
      </c>
      <c r="L16" s="6">
        <v>6</v>
      </c>
      <c r="M16" s="6">
        <v>3</v>
      </c>
      <c r="N16">
        <v>2</v>
      </c>
      <c r="O16">
        <v>3</v>
      </c>
      <c r="P16">
        <v>3</v>
      </c>
      <c r="Q16">
        <v>3</v>
      </c>
      <c r="R16">
        <v>5</v>
      </c>
      <c r="S16">
        <v>4</v>
      </c>
      <c r="T16">
        <v>2</v>
      </c>
      <c r="U16" s="7">
        <f t="shared" si="2"/>
        <v>49</v>
      </c>
      <c r="V16" s="7">
        <f t="shared" si="0"/>
        <v>89.090909090909093</v>
      </c>
      <c r="W16" s="7">
        <f t="shared" si="1"/>
        <v>89</v>
      </c>
      <c r="Y16" s="8">
        <f t="shared" si="3"/>
        <v>6</v>
      </c>
      <c r="Z16" s="8">
        <f t="shared" si="4"/>
        <v>86</v>
      </c>
      <c r="AA16" s="8">
        <f t="shared" si="5"/>
        <v>10</v>
      </c>
      <c r="AB16" s="8">
        <f t="shared" si="6"/>
        <v>100</v>
      </c>
      <c r="AC16" s="8">
        <f t="shared" si="7"/>
        <v>7</v>
      </c>
      <c r="AD16" s="8">
        <f t="shared" si="8"/>
        <v>100</v>
      </c>
      <c r="AE16" s="8">
        <f t="shared" si="9"/>
        <v>10</v>
      </c>
      <c r="AF16" s="8">
        <f t="shared" si="10"/>
        <v>100</v>
      </c>
      <c r="AG16" s="8">
        <f t="shared" si="11"/>
        <v>14</v>
      </c>
      <c r="AH16" s="8">
        <f t="shared" si="12"/>
        <v>88</v>
      </c>
      <c r="AI16" s="8">
        <f t="shared" si="13"/>
        <v>2</v>
      </c>
      <c r="AJ16" s="8">
        <f t="shared" si="14"/>
        <v>40</v>
      </c>
      <c r="AL16" t="s">
        <v>53</v>
      </c>
      <c r="AM16" t="s">
        <v>53</v>
      </c>
      <c r="AN16" t="s">
        <v>53</v>
      </c>
      <c r="AO16" t="s">
        <v>53</v>
      </c>
      <c r="AP16" t="s">
        <v>312</v>
      </c>
      <c r="AQ16" t="s">
        <v>54</v>
      </c>
      <c r="AR16" t="s">
        <v>54</v>
      </c>
      <c r="AS16" t="s">
        <v>54</v>
      </c>
      <c r="AT16" t="s">
        <v>54</v>
      </c>
      <c r="AU16" t="s">
        <v>54</v>
      </c>
      <c r="AV16" t="s">
        <v>54</v>
      </c>
      <c r="AW16" t="s">
        <v>54</v>
      </c>
      <c r="AX16" t="s">
        <v>54</v>
      </c>
      <c r="AY16" t="s">
        <v>54</v>
      </c>
      <c r="AZ16" t="s">
        <v>289</v>
      </c>
      <c r="BA16" t="s">
        <v>54</v>
      </c>
      <c r="BB16" t="s">
        <v>54</v>
      </c>
      <c r="BC16" t="s">
        <v>250</v>
      </c>
      <c r="BD16" t="s">
        <v>313</v>
      </c>
      <c r="BE16" t="s">
        <v>314</v>
      </c>
      <c r="BF16" t="e">
        <f>- Do all of my homework
- Complete the review packet
- Pay attention in class</f>
        <v>#NAME?</v>
      </c>
      <c r="BG16" t="s">
        <v>57</v>
      </c>
    </row>
    <row r="17" spans="1:60" ht="15" customHeight="1" x14ac:dyDescent="0.25">
      <c r="A17" s="4" t="s">
        <v>16</v>
      </c>
      <c r="B17" s="9">
        <v>2</v>
      </c>
      <c r="C17" s="6">
        <v>0</v>
      </c>
      <c r="D17" s="7">
        <v>2</v>
      </c>
      <c r="E17" s="6">
        <v>2</v>
      </c>
      <c r="F17" s="6">
        <v>0</v>
      </c>
      <c r="G17" s="6">
        <v>2</v>
      </c>
      <c r="H17" s="6">
        <v>0</v>
      </c>
      <c r="I17" s="6">
        <v>2</v>
      </c>
      <c r="J17" s="6">
        <v>2</v>
      </c>
      <c r="K17" s="6">
        <v>2</v>
      </c>
      <c r="L17" s="6">
        <v>6</v>
      </c>
      <c r="M17" s="6">
        <v>3</v>
      </c>
      <c r="N17" s="6">
        <v>1</v>
      </c>
      <c r="O17" s="6">
        <v>1</v>
      </c>
      <c r="P17" s="6">
        <v>3</v>
      </c>
      <c r="Q17" s="6">
        <v>3</v>
      </c>
      <c r="R17" s="6">
        <v>5</v>
      </c>
      <c r="S17" s="6">
        <v>3</v>
      </c>
      <c r="T17" s="6">
        <v>3</v>
      </c>
      <c r="U17" s="7">
        <f t="shared" si="2"/>
        <v>42</v>
      </c>
      <c r="V17" s="7">
        <f t="shared" si="0"/>
        <v>76.363636363636374</v>
      </c>
      <c r="W17" s="7">
        <f t="shared" si="1"/>
        <v>76</v>
      </c>
      <c r="Y17" s="8">
        <f t="shared" si="3"/>
        <v>6</v>
      </c>
      <c r="Z17" s="8">
        <f t="shared" si="4"/>
        <v>86</v>
      </c>
      <c r="AA17" s="8">
        <f t="shared" si="5"/>
        <v>10</v>
      </c>
      <c r="AB17" s="8">
        <f t="shared" si="6"/>
        <v>100</v>
      </c>
      <c r="AC17" s="8">
        <f t="shared" si="7"/>
        <v>5</v>
      </c>
      <c r="AD17" s="8">
        <f t="shared" si="8"/>
        <v>71</v>
      </c>
      <c r="AE17" s="8">
        <f t="shared" si="9"/>
        <v>7</v>
      </c>
      <c r="AF17" s="8">
        <f t="shared" si="10"/>
        <v>70</v>
      </c>
      <c r="AG17" s="8">
        <f t="shared" si="11"/>
        <v>11</v>
      </c>
      <c r="AH17" s="8">
        <f t="shared" si="12"/>
        <v>69</v>
      </c>
      <c r="AI17" s="8">
        <f t="shared" si="13"/>
        <v>3</v>
      </c>
      <c r="AJ17" s="8">
        <f t="shared" si="14"/>
        <v>60</v>
      </c>
      <c r="AL17" t="s">
        <v>53</v>
      </c>
      <c r="AM17" t="s">
        <v>235</v>
      </c>
      <c r="AN17" t="s">
        <v>53</v>
      </c>
      <c r="AO17" t="s">
        <v>53</v>
      </c>
      <c r="AP17" t="s">
        <v>237</v>
      </c>
      <c r="AQ17" t="s">
        <v>54</v>
      </c>
      <c r="AR17" t="s">
        <v>287</v>
      </c>
      <c r="AS17" t="s">
        <v>54</v>
      </c>
      <c r="AT17" t="s">
        <v>54</v>
      </c>
      <c r="AU17" t="s">
        <v>54</v>
      </c>
      <c r="AV17" t="s">
        <v>54</v>
      </c>
      <c r="AW17" t="s">
        <v>54</v>
      </c>
      <c r="AX17" t="s">
        <v>84</v>
      </c>
      <c r="AY17" t="s">
        <v>239</v>
      </c>
      <c r="AZ17" t="s">
        <v>315</v>
      </c>
      <c r="BA17" t="s">
        <v>54</v>
      </c>
      <c r="BB17" t="s">
        <v>54</v>
      </c>
      <c r="BC17" t="s">
        <v>316</v>
      </c>
      <c r="BD17" t="s">
        <v>54</v>
      </c>
      <c r="BE17" t="s">
        <v>317</v>
      </c>
      <c r="BF17" s="12" t="s">
        <v>318</v>
      </c>
      <c r="BG17" t="s">
        <v>70</v>
      </c>
      <c r="BH17" t="s">
        <v>319</v>
      </c>
    </row>
    <row r="18" spans="1:60" ht="14.25" customHeight="1" x14ac:dyDescent="0.25">
      <c r="A18" s="4" t="s">
        <v>17</v>
      </c>
      <c r="B18" s="9">
        <v>2</v>
      </c>
      <c r="C18" s="6">
        <v>2</v>
      </c>
      <c r="D18" s="7">
        <v>2</v>
      </c>
      <c r="E18" s="6">
        <v>2</v>
      </c>
      <c r="F18" s="6">
        <v>2</v>
      </c>
      <c r="G18" s="6">
        <v>2</v>
      </c>
      <c r="H18" s="6">
        <v>2</v>
      </c>
      <c r="I18" s="6">
        <v>2</v>
      </c>
      <c r="J18" s="6">
        <v>2</v>
      </c>
      <c r="K18" s="6">
        <v>2</v>
      </c>
      <c r="L18" s="6">
        <v>6</v>
      </c>
      <c r="M18" s="6">
        <v>3</v>
      </c>
      <c r="N18">
        <v>1</v>
      </c>
      <c r="O18">
        <v>3</v>
      </c>
      <c r="P18">
        <v>4</v>
      </c>
      <c r="Q18">
        <v>3</v>
      </c>
      <c r="R18">
        <v>5</v>
      </c>
      <c r="S18">
        <v>3</v>
      </c>
      <c r="T18">
        <v>3</v>
      </c>
      <c r="U18" s="7">
        <f t="shared" si="2"/>
        <v>51</v>
      </c>
      <c r="V18" s="7">
        <f t="shared" si="0"/>
        <v>92.72727272727272</v>
      </c>
      <c r="W18" s="7">
        <f t="shared" si="1"/>
        <v>93</v>
      </c>
      <c r="Y18" s="8">
        <f t="shared" si="3"/>
        <v>7</v>
      </c>
      <c r="Z18" s="8">
        <f t="shared" si="4"/>
        <v>100</v>
      </c>
      <c r="AA18" s="8">
        <f t="shared" si="5"/>
        <v>10</v>
      </c>
      <c r="AB18" s="8">
        <f t="shared" si="6"/>
        <v>100</v>
      </c>
      <c r="AC18" s="8">
        <f t="shared" si="7"/>
        <v>7</v>
      </c>
      <c r="AD18" s="8">
        <f t="shared" si="8"/>
        <v>100</v>
      </c>
      <c r="AE18" s="8">
        <f t="shared" si="9"/>
        <v>9</v>
      </c>
      <c r="AF18" s="8">
        <f t="shared" si="10"/>
        <v>90</v>
      </c>
      <c r="AG18" s="8">
        <f t="shared" si="11"/>
        <v>13</v>
      </c>
      <c r="AH18" s="8">
        <f t="shared" si="12"/>
        <v>81</v>
      </c>
      <c r="AI18" s="8">
        <f t="shared" si="13"/>
        <v>5</v>
      </c>
      <c r="AJ18" s="8">
        <f t="shared" si="14"/>
        <v>100</v>
      </c>
      <c r="AL18" t="s">
        <v>53</v>
      </c>
      <c r="AM18" t="s">
        <v>53</v>
      </c>
      <c r="AN18" t="s">
        <v>53</v>
      </c>
      <c r="AO18" t="s">
        <v>53</v>
      </c>
      <c r="AP18" t="s">
        <v>54</v>
      </c>
      <c r="AQ18" t="s">
        <v>54</v>
      </c>
      <c r="AR18" t="s">
        <v>54</v>
      </c>
      <c r="AS18" t="s">
        <v>54</v>
      </c>
      <c r="AT18" t="s">
        <v>54</v>
      </c>
      <c r="AU18" t="s">
        <v>54</v>
      </c>
      <c r="AV18" t="s">
        <v>54</v>
      </c>
      <c r="AW18" t="s">
        <v>54</v>
      </c>
      <c r="AX18" t="s">
        <v>256</v>
      </c>
      <c r="AY18" t="s">
        <v>54</v>
      </c>
      <c r="AZ18" t="s">
        <v>54</v>
      </c>
      <c r="BA18" t="s">
        <v>54</v>
      </c>
      <c r="BB18" t="s">
        <v>54</v>
      </c>
      <c r="BC18" t="s">
        <v>320</v>
      </c>
      <c r="BD18" t="s">
        <v>54</v>
      </c>
      <c r="BE18" t="s">
        <v>321</v>
      </c>
      <c r="BF18" t="s">
        <v>322</v>
      </c>
      <c r="BG18" t="s">
        <v>57</v>
      </c>
    </row>
    <row r="19" spans="1:60" ht="15" customHeight="1" x14ac:dyDescent="0.25">
      <c r="A19" s="4" t="s">
        <v>18</v>
      </c>
      <c r="B19" s="9">
        <v>2</v>
      </c>
      <c r="C19" s="6">
        <v>0</v>
      </c>
      <c r="D19" s="7">
        <v>2</v>
      </c>
      <c r="E19" s="6">
        <v>2</v>
      </c>
      <c r="F19" s="6">
        <v>0</v>
      </c>
      <c r="G19" s="6">
        <v>2</v>
      </c>
      <c r="H19" s="6">
        <v>2</v>
      </c>
      <c r="I19" s="6">
        <v>2</v>
      </c>
      <c r="J19" s="6">
        <v>2</v>
      </c>
      <c r="K19" s="6">
        <v>2</v>
      </c>
      <c r="L19" s="6">
        <v>6</v>
      </c>
      <c r="M19" s="6">
        <v>3</v>
      </c>
      <c r="N19">
        <v>2</v>
      </c>
      <c r="O19">
        <v>3</v>
      </c>
      <c r="P19">
        <v>3</v>
      </c>
      <c r="Q19">
        <v>3</v>
      </c>
      <c r="R19">
        <v>5</v>
      </c>
      <c r="S19">
        <v>4</v>
      </c>
      <c r="T19">
        <v>2</v>
      </c>
      <c r="U19" s="7">
        <f t="shared" si="2"/>
        <v>47</v>
      </c>
      <c r="V19" s="7">
        <f t="shared" si="0"/>
        <v>85.454545454545453</v>
      </c>
      <c r="W19" s="7">
        <f t="shared" si="1"/>
        <v>85</v>
      </c>
      <c r="Y19" s="8">
        <f t="shared" si="3"/>
        <v>6</v>
      </c>
      <c r="Z19" s="8">
        <f t="shared" si="4"/>
        <v>86</v>
      </c>
      <c r="AA19" s="8">
        <f t="shared" si="5"/>
        <v>10</v>
      </c>
      <c r="AB19" s="8">
        <f t="shared" si="6"/>
        <v>100</v>
      </c>
      <c r="AC19" s="8">
        <f t="shared" si="7"/>
        <v>7</v>
      </c>
      <c r="AD19" s="8">
        <f t="shared" si="8"/>
        <v>100</v>
      </c>
      <c r="AE19" s="8">
        <f t="shared" si="9"/>
        <v>8</v>
      </c>
      <c r="AF19" s="8">
        <f t="shared" si="10"/>
        <v>80</v>
      </c>
      <c r="AG19" s="8">
        <f t="shared" si="11"/>
        <v>14</v>
      </c>
      <c r="AH19" s="8">
        <f t="shared" si="12"/>
        <v>88</v>
      </c>
      <c r="AI19" s="8">
        <f t="shared" si="13"/>
        <v>2</v>
      </c>
      <c r="AJ19" s="8">
        <f t="shared" si="14"/>
        <v>40</v>
      </c>
    </row>
    <row r="20" spans="1:60" ht="15" customHeight="1" x14ac:dyDescent="0.25">
      <c r="A20" s="4" t="s">
        <v>19</v>
      </c>
      <c r="B20" s="9">
        <v>2</v>
      </c>
      <c r="C20" s="6">
        <v>2</v>
      </c>
      <c r="D20" s="7">
        <v>2</v>
      </c>
      <c r="E20" s="6">
        <v>2</v>
      </c>
      <c r="F20" s="6">
        <v>2</v>
      </c>
      <c r="G20" s="6">
        <v>2</v>
      </c>
      <c r="H20" s="6">
        <v>0</v>
      </c>
      <c r="I20" s="6">
        <v>2</v>
      </c>
      <c r="J20" s="6">
        <v>2</v>
      </c>
      <c r="K20" s="6">
        <v>2</v>
      </c>
      <c r="L20" s="6">
        <v>2</v>
      </c>
      <c r="M20" s="6">
        <v>3</v>
      </c>
      <c r="N20">
        <v>1</v>
      </c>
      <c r="O20">
        <v>0</v>
      </c>
      <c r="P20">
        <v>4</v>
      </c>
      <c r="Q20">
        <v>3</v>
      </c>
      <c r="R20">
        <v>3</v>
      </c>
      <c r="S20">
        <v>0</v>
      </c>
      <c r="T20">
        <v>2</v>
      </c>
      <c r="U20" s="7">
        <f t="shared" si="2"/>
        <v>36</v>
      </c>
      <c r="V20" s="7">
        <f t="shared" si="0"/>
        <v>65.454545454545453</v>
      </c>
      <c r="W20" s="7">
        <f t="shared" si="1"/>
        <v>65</v>
      </c>
      <c r="Y20" s="8">
        <f t="shared" si="3"/>
        <v>7</v>
      </c>
      <c r="Z20" s="8">
        <f t="shared" si="4"/>
        <v>100</v>
      </c>
      <c r="AA20" s="8">
        <f t="shared" si="5"/>
        <v>10</v>
      </c>
      <c r="AB20" s="8">
        <f t="shared" si="6"/>
        <v>100</v>
      </c>
      <c r="AC20" s="8">
        <f t="shared" si="7"/>
        <v>5</v>
      </c>
      <c r="AD20" s="8">
        <f t="shared" si="8"/>
        <v>71</v>
      </c>
      <c r="AE20" s="8">
        <f t="shared" si="9"/>
        <v>5</v>
      </c>
      <c r="AF20" s="8">
        <f t="shared" si="10"/>
        <v>50</v>
      </c>
      <c r="AG20" s="8">
        <f t="shared" si="11"/>
        <v>5</v>
      </c>
      <c r="AH20" s="8">
        <f t="shared" si="12"/>
        <v>31</v>
      </c>
      <c r="AI20" s="8">
        <f t="shared" si="13"/>
        <v>4</v>
      </c>
      <c r="AJ20" s="8">
        <f t="shared" si="14"/>
        <v>80</v>
      </c>
      <c r="AL20" t="s">
        <v>53</v>
      </c>
      <c r="AM20" t="s">
        <v>53</v>
      </c>
      <c r="AN20" t="s">
        <v>53</v>
      </c>
      <c r="AO20" t="s">
        <v>53</v>
      </c>
      <c r="AP20" t="s">
        <v>54</v>
      </c>
      <c r="AQ20" t="s">
        <v>54</v>
      </c>
      <c r="AR20" t="s">
        <v>323</v>
      </c>
      <c r="AS20" t="s">
        <v>54</v>
      </c>
      <c r="AT20" t="s">
        <v>54</v>
      </c>
      <c r="AU20" t="s">
        <v>54</v>
      </c>
      <c r="AV20" t="s">
        <v>324</v>
      </c>
      <c r="AW20" t="s">
        <v>54</v>
      </c>
      <c r="AX20" t="s">
        <v>300</v>
      </c>
      <c r="AY20" t="s">
        <v>325</v>
      </c>
      <c r="AZ20" t="s">
        <v>54</v>
      </c>
      <c r="BA20" t="s">
        <v>54</v>
      </c>
      <c r="BB20" t="s">
        <v>264</v>
      </c>
      <c r="BC20" t="s">
        <v>277</v>
      </c>
      <c r="BD20" t="s">
        <v>326</v>
      </c>
      <c r="BE20" t="s">
        <v>327</v>
      </c>
      <c r="BF20" s="12" t="s">
        <v>328</v>
      </c>
      <c r="BG20" t="s">
        <v>70</v>
      </c>
      <c r="BH20" t="s">
        <v>329</v>
      </c>
    </row>
    <row r="21" spans="1:60" ht="15" customHeight="1" x14ac:dyDescent="0.25">
      <c r="A21" s="4" t="s">
        <v>20</v>
      </c>
      <c r="B21" s="9">
        <v>2</v>
      </c>
      <c r="C21" s="6">
        <v>2</v>
      </c>
      <c r="D21" s="7">
        <v>2</v>
      </c>
      <c r="E21" s="6">
        <v>2</v>
      </c>
      <c r="F21" s="6">
        <v>2</v>
      </c>
      <c r="G21" s="6">
        <v>2</v>
      </c>
      <c r="H21" s="6">
        <v>2</v>
      </c>
      <c r="I21" s="6">
        <v>2</v>
      </c>
      <c r="J21" s="6">
        <v>2</v>
      </c>
      <c r="K21" s="6">
        <v>2</v>
      </c>
      <c r="L21" s="6">
        <v>6</v>
      </c>
      <c r="M21" s="6">
        <v>3</v>
      </c>
      <c r="N21">
        <v>2</v>
      </c>
      <c r="O21">
        <v>3</v>
      </c>
      <c r="P21">
        <v>4</v>
      </c>
      <c r="Q21">
        <v>3</v>
      </c>
      <c r="R21">
        <v>5</v>
      </c>
      <c r="S21">
        <v>4</v>
      </c>
      <c r="T21">
        <v>3</v>
      </c>
      <c r="U21" s="7">
        <f t="shared" si="2"/>
        <v>53</v>
      </c>
      <c r="V21" s="7">
        <f t="shared" si="0"/>
        <v>96.36363636363636</v>
      </c>
      <c r="W21" s="7">
        <f t="shared" si="1"/>
        <v>96</v>
      </c>
      <c r="Y21" s="8">
        <f t="shared" si="3"/>
        <v>7</v>
      </c>
      <c r="Z21" s="8">
        <f t="shared" si="4"/>
        <v>100</v>
      </c>
      <c r="AA21" s="8">
        <f t="shared" si="5"/>
        <v>10</v>
      </c>
      <c r="AB21" s="8">
        <f t="shared" si="6"/>
        <v>100</v>
      </c>
      <c r="AC21" s="8">
        <f t="shared" si="7"/>
        <v>7</v>
      </c>
      <c r="AD21" s="8">
        <f t="shared" si="8"/>
        <v>100</v>
      </c>
      <c r="AE21" s="8">
        <f t="shared" si="9"/>
        <v>10</v>
      </c>
      <c r="AF21" s="8">
        <f t="shared" si="10"/>
        <v>100</v>
      </c>
      <c r="AG21" s="8">
        <f t="shared" si="11"/>
        <v>14</v>
      </c>
      <c r="AH21" s="8">
        <f t="shared" si="12"/>
        <v>88</v>
      </c>
      <c r="AI21" s="8">
        <f t="shared" si="13"/>
        <v>5</v>
      </c>
      <c r="AJ21" s="8">
        <f t="shared" si="14"/>
        <v>100</v>
      </c>
      <c r="AL21" t="s">
        <v>53</v>
      </c>
      <c r="AM21" t="s">
        <v>53</v>
      </c>
      <c r="AN21" t="s">
        <v>53</v>
      </c>
      <c r="AO21" t="s">
        <v>53</v>
      </c>
      <c r="AP21" t="s">
        <v>54</v>
      </c>
      <c r="AQ21" t="s">
        <v>54</v>
      </c>
      <c r="AR21" t="s">
        <v>54</v>
      </c>
      <c r="AS21" t="s">
        <v>54</v>
      </c>
      <c r="AT21" t="s">
        <v>54</v>
      </c>
      <c r="AU21" t="s">
        <v>54</v>
      </c>
      <c r="AV21" t="s">
        <v>54</v>
      </c>
      <c r="AW21" t="s">
        <v>54</v>
      </c>
      <c r="AX21" t="s">
        <v>54</v>
      </c>
      <c r="AY21" t="s">
        <v>54</v>
      </c>
      <c r="AZ21" t="s">
        <v>54</v>
      </c>
      <c r="BA21" t="s">
        <v>54</v>
      </c>
      <c r="BB21" t="s">
        <v>54</v>
      </c>
      <c r="BC21" t="s">
        <v>250</v>
      </c>
      <c r="BD21" t="s">
        <v>54</v>
      </c>
      <c r="BE21" t="s">
        <v>330</v>
      </c>
      <c r="BF21" s="12" t="s">
        <v>331</v>
      </c>
      <c r="BG21" t="s">
        <v>57</v>
      </c>
    </row>
    <row r="22" spans="1:60" ht="15" customHeight="1" x14ac:dyDescent="0.25">
      <c r="A22" s="4" t="s">
        <v>21</v>
      </c>
      <c r="B22" s="9">
        <v>2</v>
      </c>
      <c r="C22" s="6">
        <v>2</v>
      </c>
      <c r="D22" s="7">
        <v>2</v>
      </c>
      <c r="E22" s="6">
        <v>2</v>
      </c>
      <c r="F22" s="6">
        <v>0</v>
      </c>
      <c r="G22" s="6">
        <v>2</v>
      </c>
      <c r="H22" s="6">
        <v>2</v>
      </c>
      <c r="I22" s="6">
        <v>2</v>
      </c>
      <c r="J22" s="6">
        <v>2</v>
      </c>
      <c r="K22" s="6">
        <v>2</v>
      </c>
      <c r="L22" s="6">
        <v>6</v>
      </c>
      <c r="M22" s="6">
        <v>3</v>
      </c>
      <c r="N22">
        <v>1</v>
      </c>
      <c r="O22">
        <v>0</v>
      </c>
      <c r="P22">
        <v>4</v>
      </c>
      <c r="Q22">
        <v>3</v>
      </c>
      <c r="R22">
        <v>5</v>
      </c>
      <c r="S22">
        <v>4</v>
      </c>
      <c r="T22">
        <v>0</v>
      </c>
      <c r="U22" s="7">
        <f t="shared" si="2"/>
        <v>44</v>
      </c>
      <c r="V22" s="7">
        <f t="shared" si="0"/>
        <v>80</v>
      </c>
      <c r="W22" s="7">
        <f t="shared" si="1"/>
        <v>80</v>
      </c>
      <c r="Y22" s="8">
        <f t="shared" si="3"/>
        <v>7</v>
      </c>
      <c r="Z22" s="8">
        <f t="shared" si="4"/>
        <v>100</v>
      </c>
      <c r="AA22" s="8">
        <f t="shared" si="5"/>
        <v>10</v>
      </c>
      <c r="AB22" s="8">
        <f t="shared" si="6"/>
        <v>100</v>
      </c>
      <c r="AC22" s="8">
        <f t="shared" si="7"/>
        <v>7</v>
      </c>
      <c r="AD22" s="8">
        <f t="shared" si="8"/>
        <v>100</v>
      </c>
      <c r="AE22" s="8">
        <f t="shared" si="9"/>
        <v>9</v>
      </c>
      <c r="AF22" s="8">
        <f t="shared" si="10"/>
        <v>90</v>
      </c>
      <c r="AG22" s="8">
        <f t="shared" si="11"/>
        <v>11</v>
      </c>
      <c r="AH22" s="8">
        <f t="shared" si="12"/>
        <v>69</v>
      </c>
      <c r="AI22" s="8">
        <f t="shared" si="13"/>
        <v>0</v>
      </c>
      <c r="AJ22" s="8">
        <f t="shared" si="14"/>
        <v>0</v>
      </c>
      <c r="AL22" t="s">
        <v>53</v>
      </c>
      <c r="AM22" t="s">
        <v>53</v>
      </c>
      <c r="AN22" t="s">
        <v>53</v>
      </c>
      <c r="AO22" t="s">
        <v>53</v>
      </c>
      <c r="AP22" t="s">
        <v>275</v>
      </c>
      <c r="AQ22" t="s">
        <v>54</v>
      </c>
      <c r="AR22" t="s">
        <v>54</v>
      </c>
      <c r="AS22" t="s">
        <v>54</v>
      </c>
      <c r="AT22" t="s">
        <v>54</v>
      </c>
      <c r="AU22" t="s">
        <v>54</v>
      </c>
      <c r="AV22" t="s">
        <v>54</v>
      </c>
      <c r="AW22" t="s">
        <v>54</v>
      </c>
      <c r="AX22" t="s">
        <v>256</v>
      </c>
      <c r="AY22" t="s">
        <v>325</v>
      </c>
      <c r="AZ22" t="s">
        <v>54</v>
      </c>
      <c r="BA22" t="s">
        <v>54</v>
      </c>
      <c r="BB22" t="s">
        <v>54</v>
      </c>
      <c r="BC22" t="s">
        <v>250</v>
      </c>
      <c r="BD22" t="s">
        <v>275</v>
      </c>
      <c r="BE22" t="s">
        <v>332</v>
      </c>
      <c r="BF22" t="s">
        <v>333</v>
      </c>
      <c r="BG22" t="s">
        <v>70</v>
      </c>
      <c r="BH22" t="s">
        <v>334</v>
      </c>
    </row>
    <row r="23" spans="1:60" ht="15" customHeight="1" x14ac:dyDescent="0.25">
      <c r="A23" s="4" t="s">
        <v>22</v>
      </c>
      <c r="B23" s="9">
        <v>2</v>
      </c>
      <c r="C23" s="6">
        <v>0</v>
      </c>
      <c r="D23" s="7">
        <v>2</v>
      </c>
      <c r="E23" s="6">
        <v>2</v>
      </c>
      <c r="F23" s="6">
        <v>2</v>
      </c>
      <c r="G23" s="6">
        <v>2</v>
      </c>
      <c r="H23" s="6">
        <v>0</v>
      </c>
      <c r="I23" s="6">
        <v>2</v>
      </c>
      <c r="J23" s="6">
        <v>2</v>
      </c>
      <c r="K23" s="6">
        <v>2</v>
      </c>
      <c r="L23" s="6">
        <v>6</v>
      </c>
      <c r="M23" s="6">
        <v>3</v>
      </c>
      <c r="N23">
        <v>1</v>
      </c>
      <c r="O23">
        <v>2</v>
      </c>
      <c r="P23">
        <v>3</v>
      </c>
      <c r="Q23">
        <v>3</v>
      </c>
      <c r="R23">
        <v>5</v>
      </c>
      <c r="S23">
        <v>1</v>
      </c>
      <c r="T23">
        <v>0</v>
      </c>
      <c r="U23" s="7">
        <f t="shared" si="2"/>
        <v>40</v>
      </c>
      <c r="V23" s="7">
        <f t="shared" si="0"/>
        <v>72.727272727272734</v>
      </c>
      <c r="W23" s="7">
        <f t="shared" si="1"/>
        <v>73</v>
      </c>
      <c r="Y23" s="8">
        <f t="shared" si="3"/>
        <v>6</v>
      </c>
      <c r="Z23" s="8">
        <f t="shared" si="4"/>
        <v>86</v>
      </c>
      <c r="AA23" s="8">
        <f t="shared" si="5"/>
        <v>10</v>
      </c>
      <c r="AB23" s="8">
        <f t="shared" si="6"/>
        <v>100</v>
      </c>
      <c r="AC23" s="8">
        <f t="shared" si="7"/>
        <v>5</v>
      </c>
      <c r="AD23" s="8">
        <f t="shared" si="8"/>
        <v>71</v>
      </c>
      <c r="AE23" s="8">
        <f t="shared" si="9"/>
        <v>7</v>
      </c>
      <c r="AF23" s="8">
        <f t="shared" si="10"/>
        <v>70</v>
      </c>
      <c r="AG23" s="8">
        <f t="shared" si="11"/>
        <v>10</v>
      </c>
      <c r="AH23" s="8">
        <f t="shared" si="12"/>
        <v>63</v>
      </c>
      <c r="AI23" s="8">
        <f t="shared" si="13"/>
        <v>2</v>
      </c>
      <c r="AJ23" s="8">
        <f t="shared" si="14"/>
        <v>40</v>
      </c>
      <c r="AL23" t="s">
        <v>53</v>
      </c>
      <c r="AM23" t="s">
        <v>259</v>
      </c>
      <c r="AN23" t="s">
        <v>53</v>
      </c>
      <c r="AO23" t="s">
        <v>53</v>
      </c>
      <c r="AP23" t="s">
        <v>54</v>
      </c>
      <c r="AQ23" t="s">
        <v>54</v>
      </c>
      <c r="AR23" t="s">
        <v>335</v>
      </c>
      <c r="AS23" t="s">
        <v>54</v>
      </c>
      <c r="AT23" t="s">
        <v>54</v>
      </c>
      <c r="AU23" t="s">
        <v>54</v>
      </c>
      <c r="AV23" t="s">
        <v>54</v>
      </c>
      <c r="AW23" t="s">
        <v>54</v>
      </c>
      <c r="AX23" t="s">
        <v>300</v>
      </c>
      <c r="AY23" t="s">
        <v>336</v>
      </c>
      <c r="AZ23" t="s">
        <v>289</v>
      </c>
      <c r="BA23" t="s">
        <v>54</v>
      </c>
      <c r="BB23" t="s">
        <v>54</v>
      </c>
      <c r="BC23" t="s">
        <v>281</v>
      </c>
      <c r="BD23" t="s">
        <v>266</v>
      </c>
      <c r="BE23" t="s">
        <v>337</v>
      </c>
      <c r="BF23" s="12" t="s">
        <v>338</v>
      </c>
      <c r="BG23" t="s">
        <v>70</v>
      </c>
      <c r="BH23" t="s">
        <v>339</v>
      </c>
    </row>
    <row r="24" spans="1:60" ht="15" customHeight="1" x14ac:dyDescent="0.25">
      <c r="A24" s="4" t="s">
        <v>23</v>
      </c>
      <c r="B24" s="9">
        <v>2</v>
      </c>
      <c r="C24" s="6">
        <v>2</v>
      </c>
      <c r="D24" s="7">
        <v>2</v>
      </c>
      <c r="E24" s="6">
        <v>2</v>
      </c>
      <c r="F24" s="6">
        <v>0</v>
      </c>
      <c r="G24" s="6">
        <v>2</v>
      </c>
      <c r="H24" s="6">
        <v>0</v>
      </c>
      <c r="I24" s="6">
        <v>2</v>
      </c>
      <c r="J24" s="6">
        <v>2</v>
      </c>
      <c r="K24" s="6">
        <v>2</v>
      </c>
      <c r="L24" s="6">
        <v>5</v>
      </c>
      <c r="M24" s="6">
        <v>3</v>
      </c>
      <c r="N24">
        <v>1</v>
      </c>
      <c r="O24">
        <v>2</v>
      </c>
      <c r="P24">
        <v>4</v>
      </c>
      <c r="Q24">
        <v>3</v>
      </c>
      <c r="R24">
        <v>5</v>
      </c>
      <c r="S24">
        <v>3</v>
      </c>
      <c r="T24">
        <v>0</v>
      </c>
      <c r="U24" s="7">
        <f t="shared" si="2"/>
        <v>42</v>
      </c>
      <c r="V24" s="7">
        <f t="shared" si="0"/>
        <v>76.363636363636374</v>
      </c>
      <c r="W24" s="7">
        <f t="shared" si="1"/>
        <v>76</v>
      </c>
      <c r="Y24" s="8">
        <f t="shared" si="3"/>
        <v>7</v>
      </c>
      <c r="Z24" s="8">
        <f t="shared" si="4"/>
        <v>100</v>
      </c>
      <c r="AA24" s="8">
        <f t="shared" si="5"/>
        <v>10</v>
      </c>
      <c r="AB24" s="8">
        <f t="shared" si="6"/>
        <v>100</v>
      </c>
      <c r="AC24" s="8">
        <f t="shared" si="7"/>
        <v>5</v>
      </c>
      <c r="AD24" s="8">
        <f t="shared" si="8"/>
        <v>71</v>
      </c>
      <c r="AE24" s="8">
        <f t="shared" si="9"/>
        <v>8</v>
      </c>
      <c r="AF24" s="8">
        <f t="shared" si="10"/>
        <v>80</v>
      </c>
      <c r="AG24" s="8">
        <f t="shared" si="11"/>
        <v>12</v>
      </c>
      <c r="AH24" s="8">
        <f t="shared" si="12"/>
        <v>75</v>
      </c>
      <c r="AI24" s="8">
        <f t="shared" si="13"/>
        <v>0</v>
      </c>
      <c r="AJ24" s="8">
        <f t="shared" si="14"/>
        <v>0</v>
      </c>
      <c r="AL24" t="s">
        <v>53</v>
      </c>
      <c r="AM24" t="s">
        <v>53</v>
      </c>
      <c r="AN24" t="s">
        <v>53</v>
      </c>
      <c r="AO24" t="s">
        <v>53</v>
      </c>
      <c r="AP24" t="s">
        <v>340</v>
      </c>
      <c r="AQ24" t="s">
        <v>54</v>
      </c>
      <c r="AR24" t="s">
        <v>335</v>
      </c>
      <c r="AS24" t="s">
        <v>54</v>
      </c>
      <c r="AT24" t="s">
        <v>54</v>
      </c>
      <c r="AU24" t="s">
        <v>54</v>
      </c>
      <c r="AV24" t="s">
        <v>341</v>
      </c>
      <c r="AW24" t="s">
        <v>54</v>
      </c>
      <c r="AX24" t="s">
        <v>256</v>
      </c>
      <c r="AY24" t="s">
        <v>342</v>
      </c>
      <c r="AZ24" t="s">
        <v>54</v>
      </c>
      <c r="BA24" t="s">
        <v>54</v>
      </c>
      <c r="BB24" t="s">
        <v>54</v>
      </c>
      <c r="BC24" t="s">
        <v>250</v>
      </c>
      <c r="BD24" t="s">
        <v>343</v>
      </c>
      <c r="BE24" t="s">
        <v>344</v>
      </c>
      <c r="BF24" s="12" t="s">
        <v>345</v>
      </c>
      <c r="BG24" t="s">
        <v>70</v>
      </c>
      <c r="BH24" t="s">
        <v>346</v>
      </c>
    </row>
    <row r="25" spans="1:60" ht="15" customHeight="1" x14ac:dyDescent="0.25">
      <c r="A25" s="4" t="s">
        <v>24</v>
      </c>
      <c r="B25" s="9">
        <v>2</v>
      </c>
      <c r="C25" s="6">
        <v>2</v>
      </c>
      <c r="D25" s="7">
        <v>2</v>
      </c>
      <c r="E25" s="6">
        <v>2</v>
      </c>
      <c r="F25" s="6">
        <v>0</v>
      </c>
      <c r="G25" s="6">
        <v>2</v>
      </c>
      <c r="H25" s="6">
        <v>2</v>
      </c>
      <c r="I25" s="6">
        <v>2</v>
      </c>
      <c r="J25" s="6">
        <v>2</v>
      </c>
      <c r="K25" s="6">
        <v>2</v>
      </c>
      <c r="L25" s="6">
        <v>6</v>
      </c>
      <c r="M25" s="6">
        <v>2</v>
      </c>
      <c r="N25">
        <v>2</v>
      </c>
      <c r="O25">
        <v>3</v>
      </c>
      <c r="P25">
        <v>4</v>
      </c>
      <c r="Q25">
        <v>3</v>
      </c>
      <c r="R25">
        <v>5</v>
      </c>
      <c r="S25">
        <v>3</v>
      </c>
      <c r="T25">
        <v>0</v>
      </c>
      <c r="U25" s="7">
        <f t="shared" si="2"/>
        <v>46</v>
      </c>
      <c r="V25" s="7">
        <f t="shared" si="0"/>
        <v>83.636363636363626</v>
      </c>
      <c r="W25" s="7">
        <f t="shared" si="1"/>
        <v>84</v>
      </c>
      <c r="Y25" s="8">
        <f t="shared" si="3"/>
        <v>6</v>
      </c>
      <c r="Z25" s="8">
        <f t="shared" si="4"/>
        <v>86</v>
      </c>
      <c r="AA25" s="8">
        <f t="shared" si="5"/>
        <v>10</v>
      </c>
      <c r="AB25" s="8">
        <f t="shared" si="6"/>
        <v>100</v>
      </c>
      <c r="AC25" s="8">
        <f t="shared" si="7"/>
        <v>7</v>
      </c>
      <c r="AD25" s="8">
        <f t="shared" si="8"/>
        <v>100</v>
      </c>
      <c r="AE25" s="8">
        <f t="shared" si="9"/>
        <v>10</v>
      </c>
      <c r="AF25" s="8">
        <f t="shared" si="10"/>
        <v>100</v>
      </c>
      <c r="AG25" s="8">
        <f t="shared" si="11"/>
        <v>13</v>
      </c>
      <c r="AH25" s="8">
        <f t="shared" si="12"/>
        <v>81</v>
      </c>
      <c r="AI25" s="8">
        <f t="shared" si="13"/>
        <v>0</v>
      </c>
      <c r="AJ25" s="8">
        <f t="shared" si="14"/>
        <v>0</v>
      </c>
      <c r="AL25" t="s">
        <v>53</v>
      </c>
      <c r="AM25" t="s">
        <v>53</v>
      </c>
      <c r="AN25" t="s">
        <v>53</v>
      </c>
      <c r="AO25" t="s">
        <v>53</v>
      </c>
      <c r="AP25" t="s">
        <v>340</v>
      </c>
      <c r="AQ25" t="s">
        <v>54</v>
      </c>
      <c r="AR25" t="s">
        <v>54</v>
      </c>
      <c r="AS25" t="s">
        <v>54</v>
      </c>
      <c r="AT25" t="s">
        <v>54</v>
      </c>
      <c r="AU25" t="s">
        <v>54</v>
      </c>
      <c r="AV25" t="s">
        <v>54</v>
      </c>
      <c r="AW25" t="s">
        <v>347</v>
      </c>
      <c r="AX25" t="s">
        <v>54</v>
      </c>
      <c r="AY25" t="s">
        <v>54</v>
      </c>
      <c r="AZ25" t="s">
        <v>54</v>
      </c>
      <c r="BA25" t="s">
        <v>54</v>
      </c>
      <c r="BB25" t="s">
        <v>54</v>
      </c>
      <c r="BC25" t="s">
        <v>348</v>
      </c>
      <c r="BD25" t="s">
        <v>266</v>
      </c>
      <c r="BE25" t="s">
        <v>349</v>
      </c>
      <c r="BF25" s="12" t="s">
        <v>350</v>
      </c>
      <c r="BG25" t="s">
        <v>70</v>
      </c>
      <c r="BH25" t="s">
        <v>351</v>
      </c>
    </row>
    <row r="26" spans="1:60" ht="15" customHeight="1" x14ac:dyDescent="0.25">
      <c r="A26" s="4" t="s">
        <v>25</v>
      </c>
      <c r="B26" s="9">
        <v>2</v>
      </c>
      <c r="C26" s="6">
        <v>2</v>
      </c>
      <c r="D26" s="7">
        <v>2</v>
      </c>
      <c r="E26" s="6">
        <v>2</v>
      </c>
      <c r="F26" s="6">
        <v>0</v>
      </c>
      <c r="G26" s="6">
        <v>2</v>
      </c>
      <c r="H26" s="6">
        <v>2</v>
      </c>
      <c r="I26" s="6">
        <v>2</v>
      </c>
      <c r="J26" s="6">
        <v>2</v>
      </c>
      <c r="K26" s="6">
        <v>2</v>
      </c>
      <c r="L26" s="6">
        <v>6</v>
      </c>
      <c r="M26" s="6">
        <v>2</v>
      </c>
      <c r="N26">
        <v>1</v>
      </c>
      <c r="O26">
        <v>3</v>
      </c>
      <c r="P26">
        <v>4</v>
      </c>
      <c r="Q26">
        <v>3</v>
      </c>
      <c r="R26">
        <v>4</v>
      </c>
      <c r="S26">
        <v>6</v>
      </c>
      <c r="T26">
        <v>3</v>
      </c>
      <c r="U26" s="7">
        <f t="shared" si="2"/>
        <v>50</v>
      </c>
      <c r="V26" s="7">
        <f t="shared" si="0"/>
        <v>90.909090909090907</v>
      </c>
      <c r="W26" s="7">
        <f t="shared" si="1"/>
        <v>91</v>
      </c>
      <c r="Y26" s="8">
        <f t="shared" si="3"/>
        <v>6</v>
      </c>
      <c r="Z26" s="8">
        <f t="shared" si="4"/>
        <v>86</v>
      </c>
      <c r="AA26" s="8">
        <f t="shared" si="5"/>
        <v>10</v>
      </c>
      <c r="AB26" s="8">
        <f t="shared" si="6"/>
        <v>100</v>
      </c>
      <c r="AC26" s="8">
        <f t="shared" si="7"/>
        <v>7</v>
      </c>
      <c r="AD26" s="8">
        <f t="shared" si="8"/>
        <v>100</v>
      </c>
      <c r="AE26" s="8">
        <f t="shared" si="9"/>
        <v>9</v>
      </c>
      <c r="AF26" s="8">
        <f t="shared" si="10"/>
        <v>90</v>
      </c>
      <c r="AG26" s="8">
        <f t="shared" si="11"/>
        <v>15</v>
      </c>
      <c r="AH26" s="8">
        <f t="shared" si="12"/>
        <v>94</v>
      </c>
      <c r="AI26" s="8">
        <f t="shared" si="13"/>
        <v>3</v>
      </c>
      <c r="AJ26" s="8">
        <f t="shared" si="14"/>
        <v>60</v>
      </c>
      <c r="AL26" t="s">
        <v>53</v>
      </c>
      <c r="AM26" t="s">
        <v>53</v>
      </c>
      <c r="AN26" t="s">
        <v>53</v>
      </c>
      <c r="AO26" t="s">
        <v>53</v>
      </c>
      <c r="AP26" t="s">
        <v>352</v>
      </c>
      <c r="AQ26" t="s">
        <v>54</v>
      </c>
      <c r="AR26" t="s">
        <v>54</v>
      </c>
      <c r="AS26" t="s">
        <v>54</v>
      </c>
      <c r="AT26" t="s">
        <v>54</v>
      </c>
      <c r="AU26" t="s">
        <v>54</v>
      </c>
      <c r="AV26" t="s">
        <v>54</v>
      </c>
      <c r="AW26" t="s">
        <v>347</v>
      </c>
      <c r="AX26" t="s">
        <v>256</v>
      </c>
      <c r="AY26" t="s">
        <v>54</v>
      </c>
      <c r="AZ26" t="s">
        <v>54</v>
      </c>
      <c r="BA26" t="s">
        <v>54</v>
      </c>
      <c r="BB26" t="s">
        <v>353</v>
      </c>
      <c r="BC26" t="s">
        <v>54</v>
      </c>
      <c r="BD26" t="s">
        <v>54</v>
      </c>
      <c r="BE26" t="s">
        <v>354</v>
      </c>
      <c r="BF26" s="12" t="s">
        <v>355</v>
      </c>
      <c r="BG26" t="s">
        <v>70</v>
      </c>
      <c r="BH26" t="s">
        <v>356</v>
      </c>
    </row>
    <row r="28" spans="1:60" ht="15" customHeight="1" x14ac:dyDescent="0.25">
      <c r="B28">
        <v>2</v>
      </c>
      <c r="C28">
        <v>2</v>
      </c>
      <c r="D28">
        <v>2</v>
      </c>
      <c r="E28">
        <v>2</v>
      </c>
      <c r="F28">
        <v>2</v>
      </c>
      <c r="G28">
        <v>2</v>
      </c>
      <c r="H28">
        <v>2</v>
      </c>
      <c r="I28">
        <v>2</v>
      </c>
      <c r="J28">
        <v>2</v>
      </c>
      <c r="K28">
        <v>2</v>
      </c>
      <c r="L28">
        <v>6</v>
      </c>
      <c r="M28">
        <v>3</v>
      </c>
      <c r="N28">
        <v>2</v>
      </c>
      <c r="O28">
        <v>3</v>
      </c>
      <c r="P28">
        <v>4</v>
      </c>
      <c r="Q28">
        <v>3</v>
      </c>
      <c r="R28">
        <v>5</v>
      </c>
      <c r="S28">
        <v>6</v>
      </c>
      <c r="T28">
        <v>3</v>
      </c>
      <c r="U28">
        <f>SUM(B28:T28)</f>
        <v>55</v>
      </c>
    </row>
    <row r="29" spans="1:60" ht="15" customHeight="1" x14ac:dyDescent="0.25">
      <c r="B29">
        <f t="shared" ref="B29:T29" si="15">AVERAGE(B2:B26)</f>
        <v>2</v>
      </c>
      <c r="C29">
        <f t="shared" si="15"/>
        <v>1.52</v>
      </c>
      <c r="D29">
        <f t="shared" si="15"/>
        <v>1.92</v>
      </c>
      <c r="E29">
        <f t="shared" si="15"/>
        <v>2</v>
      </c>
      <c r="F29">
        <f t="shared" si="15"/>
        <v>0.96</v>
      </c>
      <c r="G29">
        <f t="shared" si="15"/>
        <v>1.92</v>
      </c>
      <c r="H29">
        <f t="shared" si="15"/>
        <v>1.44</v>
      </c>
      <c r="I29">
        <f t="shared" si="15"/>
        <v>2</v>
      </c>
      <c r="J29">
        <f t="shared" si="15"/>
        <v>2</v>
      </c>
      <c r="K29">
        <f t="shared" si="15"/>
        <v>1.92</v>
      </c>
      <c r="L29">
        <f t="shared" si="15"/>
        <v>5.48</v>
      </c>
      <c r="M29">
        <f t="shared" si="15"/>
        <v>2.88</v>
      </c>
      <c r="N29">
        <f t="shared" si="15"/>
        <v>1.24</v>
      </c>
      <c r="O29">
        <f t="shared" si="15"/>
        <v>2.36</v>
      </c>
      <c r="P29">
        <f t="shared" si="15"/>
        <v>3.8</v>
      </c>
      <c r="Q29">
        <f t="shared" si="15"/>
        <v>2.92</v>
      </c>
      <c r="R29">
        <f t="shared" si="15"/>
        <v>4.5199999999999996</v>
      </c>
      <c r="S29">
        <f t="shared" si="15"/>
        <v>3.48</v>
      </c>
      <c r="T29">
        <f t="shared" si="15"/>
        <v>1.92</v>
      </c>
    </row>
    <row r="30" spans="1:60" ht="15" customHeight="1" x14ac:dyDescent="0.25">
      <c r="B30">
        <f>B29/B28*100</f>
        <v>100</v>
      </c>
      <c r="C30">
        <f>C29/C28*100</f>
        <v>76</v>
      </c>
      <c r="D30">
        <f t="shared" ref="D30:T30" si="16">D29/D28*100</f>
        <v>96</v>
      </c>
      <c r="E30">
        <f t="shared" si="16"/>
        <v>100</v>
      </c>
      <c r="F30">
        <f t="shared" si="16"/>
        <v>48</v>
      </c>
      <c r="G30">
        <f t="shared" si="16"/>
        <v>96</v>
      </c>
      <c r="H30">
        <f t="shared" si="16"/>
        <v>72</v>
      </c>
      <c r="I30">
        <f t="shared" si="16"/>
        <v>100</v>
      </c>
      <c r="J30">
        <f t="shared" si="16"/>
        <v>100</v>
      </c>
      <c r="K30">
        <f t="shared" si="16"/>
        <v>96</v>
      </c>
      <c r="L30">
        <f t="shared" si="16"/>
        <v>91.333333333333343</v>
      </c>
      <c r="M30">
        <f t="shared" si="16"/>
        <v>96</v>
      </c>
      <c r="N30">
        <f t="shared" si="16"/>
        <v>62</v>
      </c>
      <c r="O30">
        <f t="shared" si="16"/>
        <v>78.666666666666657</v>
      </c>
      <c r="P30">
        <f t="shared" si="16"/>
        <v>95</v>
      </c>
      <c r="Q30">
        <f t="shared" si="16"/>
        <v>97.333333333333329</v>
      </c>
      <c r="R30">
        <f t="shared" si="16"/>
        <v>90.399999999999991</v>
      </c>
      <c r="S30">
        <f t="shared" si="16"/>
        <v>57.999999999999993</v>
      </c>
      <c r="T30">
        <f t="shared" si="16"/>
        <v>64</v>
      </c>
    </row>
    <row r="33" spans="3:13" ht="15" customHeight="1" x14ac:dyDescent="0.25">
      <c r="C33" s="7"/>
      <c r="D33" s="7"/>
      <c r="E33" s="7"/>
      <c r="F33" s="7"/>
      <c r="G33" s="7"/>
      <c r="H33" s="7"/>
      <c r="I33" s="7"/>
      <c r="J33" s="7"/>
      <c r="K33" s="7"/>
      <c r="L33" s="7"/>
      <c r="M33" s="7"/>
    </row>
    <row r="34" spans="3:13" ht="15" customHeight="1" x14ac:dyDescent="0.25">
      <c r="C34" s="7"/>
      <c r="D34" s="7"/>
      <c r="E34" s="7"/>
      <c r="F34" s="7"/>
      <c r="G34" s="7"/>
      <c r="H34" s="7"/>
      <c r="I34" s="7"/>
      <c r="J34" s="7"/>
      <c r="K34" s="7"/>
      <c r="L34" s="7"/>
      <c r="M34" s="7"/>
    </row>
    <row r="63" spans="3:23" ht="15" customHeight="1" x14ac:dyDescent="0.25">
      <c r="C63" s="7"/>
      <c r="D63" s="7"/>
      <c r="E63" s="6"/>
      <c r="F63" s="6"/>
      <c r="G63" s="6"/>
      <c r="H63" s="6"/>
      <c r="I63" s="6"/>
      <c r="J63" s="6"/>
      <c r="K63" s="6"/>
      <c r="L63" s="6"/>
      <c r="M63" s="6"/>
      <c r="U63" s="7"/>
      <c r="V63" s="7"/>
      <c r="W63"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Unit 1</vt:lpstr>
      <vt:lpstr>Unit 2</vt:lpstr>
      <vt:lpstr>Unit 3</vt:lpstr>
    </vt:vector>
  </TitlesOfParts>
  <Company>Rush-Henrietta Central School District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dcterms:created xsi:type="dcterms:W3CDTF">2016-10-11T02:10:09Z</dcterms:created>
  <dcterms:modified xsi:type="dcterms:W3CDTF">2016-11-22T02:36:08Z</dcterms:modified>
</cp:coreProperties>
</file>